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10" yWindow="420" windowWidth="28440" windowHeight="12450" activeTab="1"/>
  </bookViews>
  <sheets>
    <sheet name="Rekapitulace stavby" sheetId="1" r:id="rId1"/>
    <sheet name="D.1.4. - změna zdroje tepla" sheetId="2" r:id="rId2"/>
  </sheets>
  <definedNames>
    <definedName name="_xlnm._FilterDatabase" localSheetId="1" hidden="1">'D.1.4. - změna zdroje tepla'!$C$134:$K$363</definedName>
    <definedName name="_xlnm.Print_Titles" localSheetId="1">'D.1.4. - změna zdroje tepla'!$134:$134</definedName>
    <definedName name="_xlnm.Print_Titles" localSheetId="0">'Rekapitulace stavby'!$92:$92</definedName>
    <definedName name="_xlnm.Print_Area" localSheetId="1">'D.1.4. - změna zdroje tepla'!$C$4:$J$76,'D.1.4. - změna zdroje tepla'!$C$82:$J$116,'D.1.4. - změna zdroje tepla'!$C$122:$K$363</definedName>
    <definedName name="_xlnm.Print_Area" localSheetId="0">'Rekapitulace stavby'!$D$4:$AO$76,'Rekapitulace stavby'!$C$82:$AQ$96</definedName>
  </definedNames>
  <calcPr calcId="144525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362" i="2"/>
  <c r="BH362" i="2"/>
  <c r="BG362" i="2"/>
  <c r="BF362" i="2"/>
  <c r="T362" i="2"/>
  <c r="T361" i="2"/>
  <c r="R362" i="2"/>
  <c r="R361" i="2"/>
  <c r="P362" i="2"/>
  <c r="P361" i="2"/>
  <c r="BI359" i="2"/>
  <c r="BH359" i="2"/>
  <c r="BG359" i="2"/>
  <c r="BF359" i="2"/>
  <c r="T359" i="2"/>
  <c r="T358" i="2" s="1"/>
  <c r="T354" i="2" s="1"/>
  <c r="R359" i="2"/>
  <c r="R358" i="2"/>
  <c r="P359" i="2"/>
  <c r="P358" i="2"/>
  <c r="BI356" i="2"/>
  <c r="BH356" i="2"/>
  <c r="BG356" i="2"/>
  <c r="BF356" i="2"/>
  <c r="T356" i="2"/>
  <c r="T355" i="2"/>
  <c r="R356" i="2"/>
  <c r="R355" i="2"/>
  <c r="R354" i="2" s="1"/>
  <c r="P356" i="2"/>
  <c r="P355" i="2" s="1"/>
  <c r="P354" i="2" s="1"/>
  <c r="BI352" i="2"/>
  <c r="BH352" i="2"/>
  <c r="BG352" i="2"/>
  <c r="BF352" i="2"/>
  <c r="T352" i="2"/>
  <c r="T351" i="2"/>
  <c r="R352" i="2"/>
  <c r="R351" i="2"/>
  <c r="P352" i="2"/>
  <c r="P351" i="2"/>
  <c r="BI349" i="2"/>
  <c r="BH349" i="2"/>
  <c r="BG349" i="2"/>
  <c r="BF349" i="2"/>
  <c r="T349" i="2"/>
  <c r="T348" i="2" s="1"/>
  <c r="R349" i="2"/>
  <c r="R348" i="2" s="1"/>
  <c r="P349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T205" i="2" s="1"/>
  <c r="R206" i="2"/>
  <c r="R205" i="2" s="1"/>
  <c r="P206" i="2"/>
  <c r="P205" i="2" s="1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F129" i="2"/>
  <c r="E127" i="2"/>
  <c r="F89" i="2"/>
  <c r="E87" i="2"/>
  <c r="J24" i="2"/>
  <c r="E24" i="2"/>
  <c r="J132" i="2" s="1"/>
  <c r="J23" i="2"/>
  <c r="J21" i="2"/>
  <c r="E21" i="2"/>
  <c r="J131" i="2" s="1"/>
  <c r="J20" i="2"/>
  <c r="J18" i="2"/>
  <c r="E18" i="2"/>
  <c r="F92" i="2" s="1"/>
  <c r="J17" i="2"/>
  <c r="J15" i="2"/>
  <c r="E15" i="2"/>
  <c r="F91" i="2" s="1"/>
  <c r="J14" i="2"/>
  <c r="J12" i="2"/>
  <c r="J129" i="2"/>
  <c r="E7" i="2"/>
  <c r="E125" i="2"/>
  <c r="L90" i="1"/>
  <c r="AM90" i="1"/>
  <c r="AM89" i="1"/>
  <c r="L89" i="1"/>
  <c r="AM87" i="1"/>
  <c r="L87" i="1"/>
  <c r="L85" i="1"/>
  <c r="L84" i="1"/>
  <c r="BK362" i="2"/>
  <c r="J362" i="2"/>
  <c r="J359" i="2"/>
  <c r="J356" i="2"/>
  <c r="BK352" i="2"/>
  <c r="J349" i="2"/>
  <c r="BK346" i="2"/>
  <c r="J346" i="2"/>
  <c r="BK344" i="2"/>
  <c r="J344" i="2"/>
  <c r="BK342" i="2"/>
  <c r="J342" i="2"/>
  <c r="BK340" i="2"/>
  <c r="J340" i="2"/>
  <c r="BK338" i="2"/>
  <c r="J338" i="2"/>
  <c r="BK334" i="2"/>
  <c r="J332" i="2"/>
  <c r="BK330" i="2"/>
  <c r="BK328" i="2"/>
  <c r="BK326" i="2"/>
  <c r="BK324" i="2"/>
  <c r="J322" i="2"/>
  <c r="J319" i="2"/>
  <c r="BK317" i="2"/>
  <c r="BK315" i="2"/>
  <c r="BK313" i="2"/>
  <c r="BK311" i="2"/>
  <c r="BK309" i="2"/>
  <c r="J309" i="2"/>
  <c r="J307" i="2"/>
  <c r="BK305" i="2"/>
  <c r="J303" i="2"/>
  <c r="BK300" i="2"/>
  <c r="BK297" i="2"/>
  <c r="J297" i="2"/>
  <c r="BK294" i="2"/>
  <c r="J294" i="2"/>
  <c r="BK291" i="2"/>
  <c r="BK288" i="2"/>
  <c r="BK285" i="2"/>
  <c r="J283" i="2"/>
  <c r="J281" i="2"/>
  <c r="BK279" i="2"/>
  <c r="J277" i="2"/>
  <c r="BK275" i="2"/>
  <c r="J273" i="2"/>
  <c r="BK271" i="2"/>
  <c r="BK269" i="2"/>
  <c r="J267" i="2"/>
  <c r="BK265" i="2"/>
  <c r="BK263" i="2"/>
  <c r="BK261" i="2"/>
  <c r="BK259" i="2"/>
  <c r="BK257" i="2"/>
  <c r="J254" i="2"/>
  <c r="J252" i="2"/>
  <c r="BK250" i="2"/>
  <c r="J247" i="2"/>
  <c r="J245" i="2"/>
  <c r="J243" i="2"/>
  <c r="BK241" i="2"/>
  <c r="J239" i="2"/>
  <c r="BK237" i="2"/>
  <c r="J234" i="2"/>
  <c r="J232" i="2"/>
  <c r="BK230" i="2"/>
  <c r="BK228" i="2"/>
  <c r="BK225" i="2"/>
  <c r="BK223" i="2"/>
  <c r="J221" i="2"/>
  <c r="BK219" i="2"/>
  <c r="J217" i="2"/>
  <c r="J215" i="2"/>
  <c r="J213" i="2"/>
  <c r="BK211" i="2"/>
  <c r="J206" i="2"/>
  <c r="BK203" i="2"/>
  <c r="J201" i="2"/>
  <c r="BK199" i="2"/>
  <c r="BK197" i="2"/>
  <c r="J195" i="2"/>
  <c r="BK193" i="2"/>
  <c r="J191" i="2"/>
  <c r="J188" i="2"/>
  <c r="BK186" i="2"/>
  <c r="BK181" i="2"/>
  <c r="BK177" i="2"/>
  <c r="BK172" i="2"/>
  <c r="J169" i="2"/>
  <c r="BK166" i="2"/>
  <c r="J166" i="2"/>
  <c r="J162" i="2"/>
  <c r="BK155" i="2"/>
  <c r="J151" i="2"/>
  <c r="J144" i="2"/>
  <c r="BK141" i="2"/>
  <c r="BK138" i="2"/>
  <c r="BK359" i="2"/>
  <c r="BK356" i="2"/>
  <c r="J352" i="2"/>
  <c r="BK349" i="2"/>
  <c r="BK336" i="2"/>
  <c r="J336" i="2"/>
  <c r="J334" i="2"/>
  <c r="BK332" i="2"/>
  <c r="J330" i="2"/>
  <c r="J328" i="2"/>
  <c r="J326" i="2"/>
  <c r="J324" i="2"/>
  <c r="BK322" i="2"/>
  <c r="BK319" i="2"/>
  <c r="J317" i="2"/>
  <c r="J315" i="2"/>
  <c r="J313" i="2"/>
  <c r="J311" i="2"/>
  <c r="BK307" i="2"/>
  <c r="J305" i="2"/>
  <c r="BK303" i="2"/>
  <c r="J300" i="2"/>
  <c r="J291" i="2"/>
  <c r="J288" i="2"/>
  <c r="J285" i="2"/>
  <c r="BK283" i="2"/>
  <c r="BK281" i="2"/>
  <c r="J279" i="2"/>
  <c r="BK277" i="2"/>
  <c r="J275" i="2"/>
  <c r="BK273" i="2"/>
  <c r="J271" i="2"/>
  <c r="J269" i="2"/>
  <c r="BK267" i="2"/>
  <c r="J265" i="2"/>
  <c r="J263" i="2"/>
  <c r="J261" i="2"/>
  <c r="J259" i="2"/>
  <c r="J257" i="2"/>
  <c r="BK254" i="2"/>
  <c r="BK252" i="2"/>
  <c r="J250" i="2"/>
  <c r="BK247" i="2"/>
  <c r="BK245" i="2"/>
  <c r="BK243" i="2"/>
  <c r="J241" i="2"/>
  <c r="BK239" i="2"/>
  <c r="J237" i="2"/>
  <c r="BK234" i="2"/>
  <c r="BK232" i="2"/>
  <c r="J230" i="2"/>
  <c r="J228" i="2"/>
  <c r="J225" i="2"/>
  <c r="J223" i="2"/>
  <c r="BK221" i="2"/>
  <c r="J219" i="2"/>
  <c r="BK217" i="2"/>
  <c r="BK215" i="2"/>
  <c r="BK213" i="2"/>
  <c r="J211" i="2"/>
  <c r="BK206" i="2"/>
  <c r="J203" i="2"/>
  <c r="BK201" i="2"/>
  <c r="J199" i="2"/>
  <c r="J197" i="2"/>
  <c r="BK195" i="2"/>
  <c r="J193" i="2"/>
  <c r="BK191" i="2"/>
  <c r="BK188" i="2"/>
  <c r="J186" i="2"/>
  <c r="J181" i="2"/>
  <c r="J177" i="2"/>
  <c r="J172" i="2"/>
  <c r="BK169" i="2"/>
  <c r="BK162" i="2"/>
  <c r="J155" i="2"/>
  <c r="BK151" i="2"/>
  <c r="BK144" i="2"/>
  <c r="J141" i="2"/>
  <c r="J138" i="2"/>
  <c r="AS94" i="1"/>
  <c r="P137" i="2" l="1"/>
  <c r="T137" i="2"/>
  <c r="P185" i="2"/>
  <c r="T185" i="2"/>
  <c r="BK137" i="2"/>
  <c r="J137" i="2" s="1"/>
  <c r="J98" i="2" s="1"/>
  <c r="R137" i="2"/>
  <c r="BK185" i="2"/>
  <c r="J185" i="2" s="1"/>
  <c r="J99" i="2" s="1"/>
  <c r="R185" i="2"/>
  <c r="BK190" i="2"/>
  <c r="J190" i="2" s="1"/>
  <c r="J100" i="2" s="1"/>
  <c r="P190" i="2"/>
  <c r="R190" i="2"/>
  <c r="T190" i="2"/>
  <c r="BK210" i="2"/>
  <c r="J210" i="2" s="1"/>
  <c r="J103" i="2" s="1"/>
  <c r="P210" i="2"/>
  <c r="R210" i="2"/>
  <c r="T210" i="2"/>
  <c r="BK227" i="2"/>
  <c r="J227" i="2" s="1"/>
  <c r="J104" i="2" s="1"/>
  <c r="P227" i="2"/>
  <c r="R227" i="2"/>
  <c r="T227" i="2"/>
  <c r="BK236" i="2"/>
  <c r="J236" i="2" s="1"/>
  <c r="J105" i="2" s="1"/>
  <c r="P236" i="2"/>
  <c r="R236" i="2"/>
  <c r="T236" i="2"/>
  <c r="BK249" i="2"/>
  <c r="J249" i="2" s="1"/>
  <c r="J106" i="2" s="1"/>
  <c r="P249" i="2"/>
  <c r="R249" i="2"/>
  <c r="T249" i="2"/>
  <c r="BK256" i="2"/>
  <c r="J256" i="2" s="1"/>
  <c r="J107" i="2" s="1"/>
  <c r="P256" i="2"/>
  <c r="R256" i="2"/>
  <c r="T256" i="2"/>
  <c r="BK302" i="2"/>
  <c r="J302" i="2" s="1"/>
  <c r="J108" i="2" s="1"/>
  <c r="P302" i="2"/>
  <c r="R302" i="2"/>
  <c r="T302" i="2"/>
  <c r="BK321" i="2"/>
  <c r="J321" i="2" s="1"/>
  <c r="J109" i="2" s="1"/>
  <c r="P321" i="2"/>
  <c r="R321" i="2"/>
  <c r="T321" i="2"/>
  <c r="J89" i="2"/>
  <c r="J91" i="2"/>
  <c r="J92" i="2"/>
  <c r="F131" i="2"/>
  <c r="F132" i="2"/>
  <c r="BE138" i="2"/>
  <c r="BE141" i="2"/>
  <c r="BE151" i="2"/>
  <c r="BE155" i="2"/>
  <c r="BE162" i="2"/>
  <c r="BE166" i="2"/>
  <c r="BE169" i="2"/>
  <c r="BE177" i="2"/>
  <c r="BE181" i="2"/>
  <c r="BE186" i="2"/>
  <c r="BE193" i="2"/>
  <c r="BE199" i="2"/>
  <c r="BE203" i="2"/>
  <c r="BE206" i="2"/>
  <c r="BE211" i="2"/>
  <c r="BE213" i="2"/>
  <c r="BE215" i="2"/>
  <c r="BE217" i="2"/>
  <c r="BE219" i="2"/>
  <c r="BE230" i="2"/>
  <c r="BE234" i="2"/>
  <c r="BE237" i="2"/>
  <c r="BE241" i="2"/>
  <c r="BE250" i="2"/>
  <c r="BE252" i="2"/>
  <c r="BE261" i="2"/>
  <c r="BE265" i="2"/>
  <c r="BE269" i="2"/>
  <c r="BE271" i="2"/>
  <c r="BE273" i="2"/>
  <c r="BE275" i="2"/>
  <c r="BE279" i="2"/>
  <c r="BE281" i="2"/>
  <c r="BE283" i="2"/>
  <c r="BE288" i="2"/>
  <c r="BE297" i="2"/>
  <c r="BE313" i="2"/>
  <c r="BE317" i="2"/>
  <c r="BE326" i="2"/>
  <c r="BE334" i="2"/>
  <c r="BE349" i="2"/>
  <c r="BE352" i="2"/>
  <c r="E85" i="2"/>
  <c r="BE144" i="2"/>
  <c r="BE172" i="2"/>
  <c r="BE188" i="2"/>
  <c r="BE191" i="2"/>
  <c r="BE195" i="2"/>
  <c r="BE197" i="2"/>
  <c r="BE201" i="2"/>
  <c r="BE221" i="2"/>
  <c r="BE223" i="2"/>
  <c r="BE225" i="2"/>
  <c r="BE228" i="2"/>
  <c r="BE232" i="2"/>
  <c r="BE239" i="2"/>
  <c r="BE243" i="2"/>
  <c r="BE245" i="2"/>
  <c r="BE247" i="2"/>
  <c r="BE254" i="2"/>
  <c r="BE257" i="2"/>
  <c r="BE259" i="2"/>
  <c r="BE263" i="2"/>
  <c r="BE267" i="2"/>
  <c r="BE277" i="2"/>
  <c r="BE285" i="2"/>
  <c r="BE291" i="2"/>
  <c r="BE294" i="2"/>
  <c r="BE300" i="2"/>
  <c r="BE303" i="2"/>
  <c r="BE305" i="2"/>
  <c r="BE307" i="2"/>
  <c r="BE309" i="2"/>
  <c r="BE311" i="2"/>
  <c r="BE315" i="2"/>
  <c r="BE319" i="2"/>
  <c r="BE322" i="2"/>
  <c r="BE324" i="2"/>
  <c r="BE328" i="2"/>
  <c r="BE330" i="2"/>
  <c r="BE332" i="2"/>
  <c r="BE336" i="2"/>
  <c r="BE338" i="2"/>
  <c r="BE340" i="2"/>
  <c r="BE342" i="2"/>
  <c r="BE344" i="2"/>
  <c r="BE346" i="2"/>
  <c r="BE356" i="2"/>
  <c r="BE359" i="2"/>
  <c r="BE362" i="2"/>
  <c r="BK205" i="2"/>
  <c r="J205" i="2" s="1"/>
  <c r="J101" i="2" s="1"/>
  <c r="BK348" i="2"/>
  <c r="J348" i="2"/>
  <c r="J110" i="2" s="1"/>
  <c r="BK351" i="2"/>
  <c r="J351" i="2" s="1"/>
  <c r="J111" i="2" s="1"/>
  <c r="BK355" i="2"/>
  <c r="J355" i="2"/>
  <c r="J113" i="2" s="1"/>
  <c r="BK358" i="2"/>
  <c r="J358" i="2" s="1"/>
  <c r="J114" i="2" s="1"/>
  <c r="BK361" i="2"/>
  <c r="J361" i="2"/>
  <c r="J115" i="2" s="1"/>
  <c r="F34" i="2"/>
  <c r="BA95" i="1" s="1"/>
  <c r="BA94" i="1" s="1"/>
  <c r="W30" i="1" s="1"/>
  <c r="J34" i="2"/>
  <c r="AW95" i="1" s="1"/>
  <c r="F35" i="2"/>
  <c r="BB95" i="1" s="1"/>
  <c r="BB94" i="1" s="1"/>
  <c r="AX94" i="1" s="1"/>
  <c r="F36" i="2"/>
  <c r="BC95" i="1" s="1"/>
  <c r="BC94" i="1" s="1"/>
  <c r="W32" i="1" s="1"/>
  <c r="F37" i="2"/>
  <c r="BD95" i="1" s="1"/>
  <c r="BD94" i="1" s="1"/>
  <c r="W33" i="1" s="1"/>
  <c r="T209" i="2" l="1"/>
  <c r="P209" i="2"/>
  <c r="R209" i="2"/>
  <c r="R136" i="2"/>
  <c r="R135" i="2"/>
  <c r="T136" i="2"/>
  <c r="T135" i="2"/>
  <c r="P136" i="2"/>
  <c r="P135" i="2"/>
  <c r="AU95" i="1" s="1"/>
  <c r="AU94" i="1" s="1"/>
  <c r="BK136" i="2"/>
  <c r="J136" i="2" s="1"/>
  <c r="J97" i="2" s="1"/>
  <c r="BK209" i="2"/>
  <c r="J209" i="2"/>
  <c r="J102" i="2" s="1"/>
  <c r="BK354" i="2"/>
  <c r="J354" i="2" s="1"/>
  <c r="J112" i="2" s="1"/>
  <c r="AW94" i="1"/>
  <c r="AK30" i="1"/>
  <c r="AY94" i="1"/>
  <c r="W31" i="1"/>
  <c r="F33" i="2"/>
  <c r="AZ95" i="1" s="1"/>
  <c r="AZ94" i="1" s="1"/>
  <c r="W29" i="1" s="1"/>
  <c r="J33" i="2"/>
  <c r="AV95" i="1" s="1"/>
  <c r="AT95" i="1" s="1"/>
  <c r="BK135" i="2" l="1"/>
  <c r="J135" i="2" s="1"/>
  <c r="J96" i="2" s="1"/>
  <c r="AV94" i="1"/>
  <c r="AK29" i="1"/>
  <c r="AT94" i="1" l="1"/>
  <c r="J30" i="2"/>
  <c r="AG95" i="1"/>
  <c r="AN95" i="1"/>
  <c r="J39" i="2" l="1"/>
  <c r="AG94" i="1"/>
  <c r="AN94" i="1"/>
  <c r="AK26" i="1" l="1"/>
  <c r="AK35" i="1" s="1"/>
</calcChain>
</file>

<file path=xl/sharedStrings.xml><?xml version="1.0" encoding="utf-8"?>
<sst xmlns="http://schemas.openxmlformats.org/spreadsheetml/2006/main" count="2373" uniqueCount="612">
  <si>
    <t>Export Komplet</t>
  </si>
  <si>
    <t/>
  </si>
  <si>
    <t>2.0</t>
  </si>
  <si>
    <t>False</t>
  </si>
  <si>
    <t>{a892e9f3-2290-45ad-85e2-8eae56a0e7e8}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</si>
  <si>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</si>
  <si>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</si>
  <si>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</si>
  <si>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</si>
  <si>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</si>
  <si>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</si>
  <si>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</si>
  <si>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</si>
  <si>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</si>
  <si>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GRE_001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</si>
  <si>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</si>
  <si>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</si>
  <si>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Rekreační středisko Jasenka Zubří</t>
  </si>
  <si>
    <t>KSO:</t>
  </si>
  <si>
    <t>CC-CZ:</t>
  </si>
  <si>
    <t>Místo:</t>
  </si>
  <si>
    <t xml:space="preserve"> </t>
  </si>
  <si>
    <t>Datum:</t>
  </si>
  <si>
    <t>17. 10. 2020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</si>
  <si>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</si>
  <si>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</si>
  <si>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</si>
  <si>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</si>
  <si>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</si>
  <si>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</si>
  <si>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</si>
  <si>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</si>
  <si>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</si>
  <si>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</si>
  <si>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</si>
  <si>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</si>
  <si>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</si>
  <si>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</si>
  <si>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</si>
  <si>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</si>
  <si>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</si>
  <si>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</si>
  <si>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</si>
  <si>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</si>
  <si>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</si>
  <si>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</si>
  <si>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</si>
  <si>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</si>
  <si>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</si>
  <si>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</si>
  <si>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</si>
  <si>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</si>
  <si>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</si>
  <si>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</si>
  <si>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</si>
  <si>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</si>
  <si>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</si>
  <si>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</si>
  <si>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</si>
  <si>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</si>
  <si>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</si>
  <si>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</si>
  <si>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</si>
  <si>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</si>
  <si>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</si>
  <si>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</si>
  <si>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</si>
  <si>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</si>
  <si>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</si>
  <si>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</si>
  <si>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</si>
  <si>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</si>
  <si>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</si>
  <si>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</si>
  <si>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</si>
  <si>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</si>
  <si>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</si>
  <si>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</si>
  <si>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</t>
  </si>
  <si>
    <t>změna zdroje tepla</t>
  </si>
  <si>
    <t>STA</t>
  </si>
  <si>
    <t>1</t>
  </si>
  <si>
    <t>{42e87474-432a-4b0f-b25f-803f6a47441b}</t>
  </si>
  <si>
    <t>2</t>
  </si>
  <si>
    <t>f20</t>
  </si>
  <si>
    <t>3,6</t>
  </si>
  <si>
    <t>f3</t>
  </si>
  <si>
    <t>9,5</t>
  </si>
  <si>
    <t>KRYCÍ LIST SOUPISU PRACÍ</t>
  </si>
  <si>
    <t>f4</t>
  </si>
  <si>
    <t>4,5</t>
  </si>
  <si>
    <t>f1</t>
  </si>
  <si>
    <t>0,8</t>
  </si>
  <si>
    <t>f2</t>
  </si>
  <si>
    <t>2,8</t>
  </si>
  <si>
    <t>f21</t>
  </si>
  <si>
    <t>0,9</t>
  </si>
  <si>
    <t>Objekt:</t>
  </si>
  <si>
    <t>f0</t>
  </si>
  <si>
    <t>10,4</t>
  </si>
  <si>
    <t>D.1.4. - změna zdroje tepla</t>
  </si>
  <si>
    <t xml:space="preserve"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digitálně z výkresů.    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předání, potřebné zkoušky a atesty, odstranění závad, předání dokladů o skutečném provedení, dokladů nutných pro kolaudační řízení aj.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</si>
  <si>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</si>
  <si>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</si>
  <si>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</si>
  <si>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</si>
  <si>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</si>
  <si>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</si>
  <si>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</si>
  <si>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</si>
  <si>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</si>
  <si>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</si>
  <si>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</si>
  <si>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</si>
  <si>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</si>
  <si>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</si>
  <si>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</si>
  <si>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</si>
  <si>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</si>
  <si>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</si>
  <si>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741 - Elektroinstalace - silnoproud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</si>
  <si>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</si>
  <si>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</si>
  <si>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</si>
  <si>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</si>
  <si>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</si>
  <si>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</si>
  <si>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</si>
  <si>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</si>
  <si>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</si>
  <si>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</si>
  <si>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</si>
  <si>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</si>
  <si>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</si>
  <si>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</si>
  <si>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</si>
  <si>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</si>
  <si>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</si>
  <si>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</si>
  <si>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</si>
  <si>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</si>
  <si>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</si>
  <si>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</si>
  <si>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</si>
  <si>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131251102</t>
  </si>
  <si>
    <t>Hloubení jam nezapažených v hornině třídy těžitelnosti I, skupiny 3 objem do 50 m3 strojně</t>
  </si>
  <si>
    <t>m3</t>
  </si>
  <si>
    <t>CS ÚRS 2020 01</t>
  </si>
  <si>
    <t>4</t>
  </si>
  <si>
    <t>160747876</t>
  </si>
  <si>
    <t>PP</t>
  </si>
  <si>
    <t>Hloubení nezapažených jam a zářezů strojně s urovnáním dna do předepsaného profilu a spádu v hornině třídy těžitelnosti I skupiny 3 přes 20 do 50 m3</t>
  </si>
  <si>
    <t>VV</t>
  </si>
  <si>
    <t>4*0,5*1,5*1,2</t>
  </si>
  <si>
    <t>132251101</t>
  </si>
  <si>
    <t>Hloubení rýh nezapažených  š do 800 mm v hornině třídy těžitelnosti I, skupiny 3 objem do 20 m3 strojně</t>
  </si>
  <si>
    <t>811713732</t>
  </si>
  <si>
    <t>Hloubení nezapažených rýh šířky do 800 mm strojně s urovnáním dna do předepsaného profilu a spádu v hornině třídy těžitelnosti I skupiny 3 do 20 m3</t>
  </si>
  <si>
    <t>10*0,8*1,3</t>
  </si>
  <si>
    <t>3</t>
  </si>
  <si>
    <t>162351103</t>
  </si>
  <si>
    <t>Vodorovné přemístění do 500 m výkopku/sypaniny z horniny třídy těžitelnosti I, skupiny 1 až 3</t>
  </si>
  <si>
    <t>-1301106996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</si>
  <si>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</si>
  <si>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zemina ponechaná na zásyp</t>
  </si>
  <si>
    <t>zpět na zásyp</t>
  </si>
  <si>
    <t>Součet</t>
  </si>
  <si>
    <t>162751117</t>
  </si>
  <si>
    <t>Vodorovné přemístění do 10000 m výkopku/sypaniny z horniny třídy těžitelnosti I, skupiny 1 až 3</t>
  </si>
  <si>
    <t>-1202782860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</si>
  <si>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</si>
  <si>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na skládku</t>
  </si>
  <si>
    <t>f20+f0-f3</t>
  </si>
  <si>
    <t>5</t>
  </si>
  <si>
    <t>167151101</t>
  </si>
  <si>
    <t>Nakládání výkopku z hornin třídy těžitelnosti I, skupiny 1 až 3 do 100 m3</t>
  </si>
  <si>
    <t>410388311</t>
  </si>
  <si>
    <t>Nakládání, skládání a překládání neulehlého výkopku nebo sypaniny strojně nakládání, množství do 100 m3, z horniny třídy těžitelnosti I, skupiny 1 až 3</t>
  </si>
  <si>
    <t>na zpětný zásyp</t>
  </si>
  <si>
    <t>6</t>
  </si>
  <si>
    <t>171201231</t>
  </si>
  <si>
    <t>Poplatek za uložení zeminy a kamení na recyklační skládce (skládkovné) kód odpadu 17 05 04</t>
  </si>
  <si>
    <t>t</t>
  </si>
  <si>
    <t>-1698304784</t>
  </si>
  <si>
    <t>Poplatek za uložení stavebního odpadu na recyklační skládce (skládkovné) zeminy a kamení zatříděného do Katalogu odpadů pod kódem 17 05 04</t>
  </si>
  <si>
    <t>4,5*2 'Přepočtené koeficientem množství</t>
  </si>
  <si>
    <t>7</t>
  </si>
  <si>
    <t>171251201</t>
  </si>
  <si>
    <t>Uložení sypaniny na skládky nebo meziskládky</t>
  </si>
  <si>
    <t>-344075235</t>
  </si>
  <si>
    <t>Uložení sypaniny na skládky nebo meziskládky bez hutnění s upravením uložené sypaniny do předepsaného tvaru</t>
  </si>
  <si>
    <t>8</t>
  </si>
  <si>
    <t>174151101</t>
  </si>
  <si>
    <t>Zásyp jam, šachet rýh nebo kolem objektů sypaninou se zhutněním</t>
  </si>
  <si>
    <t>1777649680</t>
  </si>
  <si>
    <t>Zásyp sypaninou z jakékoliv horniny strojně s uložením výkopku ve vrstvách se zhutněním jam, šachet, rýh nebo kolem objektů v těchto vykopávkách</t>
  </si>
  <si>
    <t>f20+f0-f1-f2-f21</t>
  </si>
  <si>
    <t>9</t>
  </si>
  <si>
    <t>175151101</t>
  </si>
  <si>
    <t>Obsypání potrubí strojně sypaninou bez prohození, uloženou do 3 m</t>
  </si>
  <si>
    <t>985173063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</si>
  <si>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</si>
  <si>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10*0,8*0,35</t>
  </si>
  <si>
    <t>0,5*1,5*1,2</t>
  </si>
  <si>
    <t>10</t>
  </si>
  <si>
    <t>M</t>
  </si>
  <si>
    <t>58337302</t>
  </si>
  <si>
    <t>štěrkopísek frakce 0/16</t>
  </si>
  <si>
    <t>1520104058</t>
  </si>
  <si>
    <t>2,8*2 'Přepočtené koeficientem množství</t>
  </si>
  <si>
    <t>11</t>
  </si>
  <si>
    <t>58343930</t>
  </si>
  <si>
    <t>kamenivo drcené hrubé frakce 16/32</t>
  </si>
  <si>
    <t>-1407763097</t>
  </si>
  <si>
    <t>0,9*2 'Přepočtené koeficientem množství</t>
  </si>
  <si>
    <t>Zakládání</t>
  </si>
  <si>
    <t>12</t>
  </si>
  <si>
    <t>272R00100</t>
  </si>
  <si>
    <t>Ztracené bednění 500x200x200</t>
  </si>
  <si>
    <t>kus</t>
  </si>
  <si>
    <t>16</t>
  </si>
  <si>
    <t>-1869011224</t>
  </si>
  <si>
    <t>13</t>
  </si>
  <si>
    <t>272R00101</t>
  </si>
  <si>
    <t>Beton prostý pro zhotovení patek – výplň ztraceného bednění</t>
  </si>
  <si>
    <t>-1231732603</t>
  </si>
  <si>
    <t>Svislé a kompletní konstrukce</t>
  </si>
  <si>
    <t>14</t>
  </si>
  <si>
    <t>311R00100</t>
  </si>
  <si>
    <t>Zhotovení průrazů obvodovou konstrukcí – kamenný sokl pro potrubí 4xD110</t>
  </si>
  <si>
    <t>soubor</t>
  </si>
  <si>
    <t>1060071605</t>
  </si>
  <si>
    <t>311R00101</t>
  </si>
  <si>
    <t>Zhotovení průrazů vnitřní konstrukcí pro izolované potrubí 4xD7/8“ a 4xD1/2“</t>
  </si>
  <si>
    <t>65470406</t>
  </si>
  <si>
    <t>311R00102</t>
  </si>
  <si>
    <t>Zhotovení průrazů vnitřní konstrukcí pro potrubí vytápění 2x D76,1+izolace</t>
  </si>
  <si>
    <t>-2017993568</t>
  </si>
  <si>
    <t>17</t>
  </si>
  <si>
    <t>311R00103</t>
  </si>
  <si>
    <t>Zhotovení průrazů vnitřní konstrukcí pro potrubí vodovodu 2x D44,5+izolace a 1xD32</t>
  </si>
  <si>
    <t>-2142027238</t>
  </si>
  <si>
    <t>18</t>
  </si>
  <si>
    <t>311R00104</t>
  </si>
  <si>
    <t>Obnažení stávajícího odpadního litinového potrubí, pro vsazení odbočky</t>
  </si>
  <si>
    <t>1806634412</t>
  </si>
  <si>
    <t>19</t>
  </si>
  <si>
    <t>311R00105</t>
  </si>
  <si>
    <t>Vysekání drážky v podlaze pro uložení potrubí pro dopojení podlahové vpusti</t>
  </si>
  <si>
    <t>1916366116</t>
  </si>
  <si>
    <t>20</t>
  </si>
  <si>
    <t>311R00106</t>
  </si>
  <si>
    <t>Oprava podlahové konstrukce, případná oprava hydroizolace (pokud je) a oprava betonové vrstvy</t>
  </si>
  <si>
    <t>1235633999</t>
  </si>
  <si>
    <t>Vodorovné konstrukce</t>
  </si>
  <si>
    <t>451573111</t>
  </si>
  <si>
    <t>Lože pod potrubí otevřený výkop ze štěrkopísku</t>
  </si>
  <si>
    <t>-877692596</t>
  </si>
  <si>
    <t>Lože pod potrubí, stoky a drobné objekty v otevřeném výkopu z písku a štěrkopísku do 63 mm</t>
  </si>
  <si>
    <t>10*0,8*0,1</t>
  </si>
  <si>
    <t>PSV</t>
  </si>
  <si>
    <t>Práce a dodávky PSV</t>
  </si>
  <si>
    <t>713</t>
  </si>
  <si>
    <t>Izolace tepelné</t>
  </si>
  <si>
    <t>22</t>
  </si>
  <si>
    <t>713463211</t>
  </si>
  <si>
    <t>Montáž izolace tepelné potrubí potrubními pouzdry s Al fólií staženými Al páskou 1x D do 50 mm</t>
  </si>
  <si>
    <t>m</t>
  </si>
  <si>
    <t>1671908188</t>
  </si>
  <si>
    <t>Montáž izolace tepelné potrubí a ohybů tvarovkami nebo deskami  potrubními pouzdry s povrchovou úpravou hliníkovou fólií (izolační materiál ve specifikaci) přelepenými samolepící hliníkovou páskou potrubí jednovrstvá D do 50 mm</t>
  </si>
  <si>
    <t>23</t>
  </si>
  <si>
    <t>63154571</t>
  </si>
  <si>
    <t>pouzdro izolační potrubní z minerální vlny s Al fólií max. 250/100°C 28/40mm</t>
  </si>
  <si>
    <t>32</t>
  </si>
  <si>
    <t>2038223867</t>
  </si>
  <si>
    <t>24</t>
  </si>
  <si>
    <t>63154572</t>
  </si>
  <si>
    <t>pouzdro izolační potrubní z minerální vlny s Al fólií max. 250/100°C 35/40mm</t>
  </si>
  <si>
    <t>1889874100</t>
  </si>
  <si>
    <t>25</t>
  </si>
  <si>
    <t>63154018</t>
  </si>
  <si>
    <t>pouzdro izolační potrubní z minerální vlny s Al fólií max. 250/100°C 54/40mm</t>
  </si>
  <si>
    <t>-674853674</t>
  </si>
  <si>
    <t>26</t>
  </si>
  <si>
    <t>713463212</t>
  </si>
  <si>
    <t>Montáž izolace tepelné potrubí potrubními pouzdry s Al fólií staženými Al páskou 1x D do 100 mm</t>
  </si>
  <si>
    <t>-177165699</t>
  </si>
  <si>
    <t>Montáž izolace tepelné potrubí a ohybů tvarovkami nebo deskami  potrubními pouzdry s povrchovou úpravou hliníkovou fólií (izolační materiál ve specifikaci) přelepenými samolepící hliníkovou páskou potrubí jednovrstvá D přes 50 do 100 mm</t>
  </si>
  <si>
    <t>27</t>
  </si>
  <si>
    <t>63154019</t>
  </si>
  <si>
    <t>pouzdro izolační potrubní z minerální vlny s Al fólií max. 250/100°C 64/40mm</t>
  </si>
  <si>
    <t>625245774</t>
  </si>
  <si>
    <t>28</t>
  </si>
  <si>
    <t>63154577</t>
  </si>
  <si>
    <t>pouzdro izolační potrubní z minerální vlny s Al fólií max. 250/100°C 76/40mm</t>
  </si>
  <si>
    <t>1133933964</t>
  </si>
  <si>
    <t>29</t>
  </si>
  <si>
    <t>998713201</t>
  </si>
  <si>
    <t>Přesun hmot procentní pro izolace tepelné v objektech v do 6 m</t>
  </si>
  <si>
    <t>%</t>
  </si>
  <si>
    <t>-1039132030</t>
  </si>
  <si>
    <t>Přesun hmot pro izolace tepelné stanovený procentní sazbou (%) z ceny vodorovná dopravní vzdálenost do 50 m v objektech výšky do 6 m</t>
  </si>
  <si>
    <t>721</t>
  </si>
  <si>
    <t>Zdravotechnika - vnitřní kanalizace</t>
  </si>
  <si>
    <t>30</t>
  </si>
  <si>
    <t>721140905</t>
  </si>
  <si>
    <t>Potrubí litinové vsazení odbočky DN 100</t>
  </si>
  <si>
    <t>-1465370549</t>
  </si>
  <si>
    <t>Opravy odpadního potrubí litinového  vsazení odbočky do potrubí DN 100</t>
  </si>
  <si>
    <t>31</t>
  </si>
  <si>
    <t>721174043</t>
  </si>
  <si>
    <t>Potrubí kanalizační z PP připojovací DN 50</t>
  </si>
  <si>
    <t>-894787099</t>
  </si>
  <si>
    <t>Potrubí z trub polypropylenových připojovací DN 50</t>
  </si>
  <si>
    <t>721211404</t>
  </si>
  <si>
    <t>Vpusť podlahová s vodorovným odtokem DN 50/75 s přepadovou trubkou</t>
  </si>
  <si>
    <t>998590156</t>
  </si>
  <si>
    <t>Podlahové vpusti s vodorovným odtokem DN 50/75 s přepadovou trubkou</t>
  </si>
  <si>
    <t>33</t>
  </si>
  <si>
    <t>998721201</t>
  </si>
  <si>
    <t>Přesun hmot procentní pro vnitřní kanalizace v objektech v do 6 m</t>
  </si>
  <si>
    <t>-1339203459</t>
  </si>
  <si>
    <t>Přesun hmot pro vnitřní kanalizace  stanovený procentní sazbou (%) z ceny vodorovná dopravní vzdálenost do 50 m v objektech výšky do 6 m</t>
  </si>
  <si>
    <t>722</t>
  </si>
  <si>
    <t>Zdravotechnika - vnitřní vodovod</t>
  </si>
  <si>
    <t>34</t>
  </si>
  <si>
    <t>722174R24</t>
  </si>
  <si>
    <t>Potrubí vodovodní plastové PP-RCT svar polyfuze PN 20 D 32 x5,4 mm</t>
  </si>
  <si>
    <t>427606055</t>
  </si>
  <si>
    <t>Potrubí z plastových trubek z polypropylenu PP-RCT svařovaných polyfuzně PN 20 (SDR 6) D 32 x 5,4</t>
  </si>
  <si>
    <t>35</t>
  </si>
  <si>
    <t>722174R25</t>
  </si>
  <si>
    <t>Potrubí vodovodní plastové PP-RCT svar polyfuze PN 20 D 40 x 6,7 mm</t>
  </si>
  <si>
    <t>1356682415</t>
  </si>
  <si>
    <t>Potrubí z plastových trubek z polypropylenu PP-RCT svařovaných polyfuzně PN 20 (SDR 6) D 40 x 6,7</t>
  </si>
  <si>
    <t>36</t>
  </si>
  <si>
    <t>722182013</t>
  </si>
  <si>
    <t>Podpůrný žlab pro potrubí D 32</t>
  </si>
  <si>
    <t>-200451601</t>
  </si>
  <si>
    <t>Podpůrný žlab pro potrubí průměru D 32</t>
  </si>
  <si>
    <t>37</t>
  </si>
  <si>
    <t>722182014</t>
  </si>
  <si>
    <t>Podpůrný žlab pro potrubí D 40</t>
  </si>
  <si>
    <t>2087269238</t>
  </si>
  <si>
    <t>Podpůrný žlab pro potrubí průměru D 40</t>
  </si>
  <si>
    <t>38</t>
  </si>
  <si>
    <t>722224115</t>
  </si>
  <si>
    <t>Kohout plnicí nebo vypouštěcí G 1/2 PN 10 s jedním závitem</t>
  </si>
  <si>
    <t>2104337911</t>
  </si>
  <si>
    <t>Armatury s jedním závitem kohouty plnicí a vypouštěcí PN 10 G 1/2</t>
  </si>
  <si>
    <t>39</t>
  </si>
  <si>
    <t>998722201</t>
  </si>
  <si>
    <t>Přesun hmot procentní pro vnitřní vodovod v objektech v do 6 m</t>
  </si>
  <si>
    <t>-1646872476</t>
  </si>
  <si>
    <t>Přesun hmot pro vnitřní vodovod  stanovený procentní sazbou (%) z ceny vodorovná dopravní vzdálenost do 50 m v objektech výšky do 6 m</t>
  </si>
  <si>
    <t>731</t>
  </si>
  <si>
    <t>Ústřední vytápění - kotelny</t>
  </si>
  <si>
    <t>40</t>
  </si>
  <si>
    <t>732R00900</t>
  </si>
  <si>
    <t>Demontáž stávajícího zařízení, které brání instalaci zařízení a potrubí nového zdroje tepla (vyrovnávací akumulační nádrž, část potrubí vytápění od původní zdroje (kotel na pelety), potrubí vodovodu k zásobníku v původní poloze)</t>
  </si>
  <si>
    <t>257071125</t>
  </si>
  <si>
    <t>41</t>
  </si>
  <si>
    <t>731251123</t>
  </si>
  <si>
    <t>Kotel ocelový elektrický závěsný přímotopný o výkonu 45 kW</t>
  </si>
  <si>
    <t>812906084</t>
  </si>
  <si>
    <t>Kotle ocelové teplovodní elektrické závěsné přímotopné 45,0 kW</t>
  </si>
  <si>
    <t>42</t>
  </si>
  <si>
    <t>998731201</t>
  </si>
  <si>
    <t>Přesun hmot procentní pro kotelny v objektech v do 6 m</t>
  </si>
  <si>
    <t>-2035904245</t>
  </si>
  <si>
    <t>Přesun hmot pro kotelny  stanovený procentní sazbou (%) z ceny vodorovná dopravní vzdálenost do 50 m v objektech výšky do 6 m</t>
  </si>
  <si>
    <t>732</t>
  </si>
  <si>
    <t>Ústřední vytápění - strojovny</t>
  </si>
  <si>
    <t>43</t>
  </si>
  <si>
    <t>732R00100</t>
  </si>
  <si>
    <t>Tepelné čerpadlo vzduch voda s výkonem 25 kW +7/35°C; set vnitřního modulu s venkovní jednotkou (splitové provedení), s vestavěným elektrokotlem 12 kW</t>
  </si>
  <si>
    <t>-888044036</t>
  </si>
  <si>
    <t>44</t>
  </si>
  <si>
    <t>732R00101</t>
  </si>
  <si>
    <t>Propojovací kabel S-BUS (L=1,5 m)</t>
  </si>
  <si>
    <t>1966738201</t>
  </si>
  <si>
    <t>45</t>
  </si>
  <si>
    <t>732R00102</t>
  </si>
  <si>
    <t>Komunikační převodník</t>
  </si>
  <si>
    <t>-2113859021</t>
  </si>
  <si>
    <t>46</t>
  </si>
  <si>
    <t>732R00103</t>
  </si>
  <si>
    <t>Čidlo teploty topné vody – čidlo kaskády</t>
  </si>
  <si>
    <t>-931078135</t>
  </si>
  <si>
    <t>47</t>
  </si>
  <si>
    <t>732R00104</t>
  </si>
  <si>
    <t>Čidlo teploty TV</t>
  </si>
  <si>
    <t>-1215632905</t>
  </si>
  <si>
    <t>48</t>
  </si>
  <si>
    <t>732R00105</t>
  </si>
  <si>
    <t>Přepínací ventil pro upřednostněnou přípravu TV jedním TČ včetně pohonu</t>
  </si>
  <si>
    <t>793048307</t>
  </si>
  <si>
    <t>49</t>
  </si>
  <si>
    <t>732R00106</t>
  </si>
  <si>
    <t>Pryžové antivibrační podstavce dl. 400 mm pro montáž TC na zem (balení 2 ks)</t>
  </si>
  <si>
    <t>1531026515</t>
  </si>
  <si>
    <t>50</t>
  </si>
  <si>
    <t>732R00107</t>
  </si>
  <si>
    <t>Propojovací sada chladiva UV stabil – předizolované potrubí 7/8“ a ½“ – délka 25 m</t>
  </si>
  <si>
    <t>-196250356</t>
  </si>
  <si>
    <t>51</t>
  </si>
  <si>
    <t>732R00108</t>
  </si>
  <si>
    <t>Nadřazená regulace pro komunikaci s kaskádou TČ, řízení elektrokotle a přípravy TV</t>
  </si>
  <si>
    <t>1418067423</t>
  </si>
  <si>
    <t>52</t>
  </si>
  <si>
    <t>732R00109</t>
  </si>
  <si>
    <t>Hydraulický vyrovnávač dynamických tlaků pro průtok 12 m3/h</t>
  </si>
  <si>
    <t>-929983490</t>
  </si>
  <si>
    <t>53</t>
  </si>
  <si>
    <t>732R00110</t>
  </si>
  <si>
    <t>Oběhové čerpadlo systému vytápění 65/0,5-9 při průtoku 11 m3/h</t>
  </si>
  <si>
    <t>91806148</t>
  </si>
  <si>
    <t>54</t>
  </si>
  <si>
    <t>732R00111</t>
  </si>
  <si>
    <t>Ochranné plastové korugované potrubí D110/95</t>
  </si>
  <si>
    <t>-1860805983</t>
  </si>
  <si>
    <t>55</t>
  </si>
  <si>
    <t>732R00112</t>
  </si>
  <si>
    <t>Plastové kanystry 5 l pro jímání úniku z pojistných ventilů</t>
  </si>
  <si>
    <t>1031424618</t>
  </si>
  <si>
    <t>56</t>
  </si>
  <si>
    <t>732R00113</t>
  </si>
  <si>
    <t>Hadice pro vedení přepadu z pojistných ventilů (předpoklad 1“)</t>
  </si>
  <si>
    <t>-1786257095</t>
  </si>
  <si>
    <t>57</t>
  </si>
  <si>
    <t>732212815</t>
  </si>
  <si>
    <t>Demontáž ohříváku zásobníkového stojatého obsah do 1600 litrů</t>
  </si>
  <si>
    <t>784495639</t>
  </si>
  <si>
    <t>Demontáž ohříváků zásobníkových  stojatých o obsahu do 1 600 l</t>
  </si>
  <si>
    <t>P</t>
  </si>
  <si>
    <t>Poznámka k položce:_x000D_
demontáž a zpětná montáž stávajícího zásobníku</t>
  </si>
  <si>
    <t>58</t>
  </si>
  <si>
    <t>732219R01</t>
  </si>
  <si>
    <t>Montáž ohříváku vody stojatého kombinovaného do 400 litrů</t>
  </si>
  <si>
    <t>1677421578</t>
  </si>
  <si>
    <t>Montáž ohříváků vody zásobníkových  stojatých kombinovaných do 400 l</t>
  </si>
  <si>
    <t>59</t>
  </si>
  <si>
    <t>732320812</t>
  </si>
  <si>
    <t>Demontáž nádrže beztlaké nebo tlakové obsah do 100 litrů</t>
  </si>
  <si>
    <t>1260380830</t>
  </si>
  <si>
    <t>Demontáž nádrží beztlakých nebo tlakových  nádrže o obsahu do 100 l</t>
  </si>
  <si>
    <t>Poznámka k položce:_x000D_
demontáž a zpětná montáž stávající expanze</t>
  </si>
  <si>
    <t>60</t>
  </si>
  <si>
    <t>732320813</t>
  </si>
  <si>
    <t>Demontáž nádrže beztlaké nebo tlakové obsah do 200 litrů</t>
  </si>
  <si>
    <t>-1122254993</t>
  </si>
  <si>
    <t>Demontáž nádrží beztlakých nebo tlakových  nádrže o obsahu přes 100 do 200 l</t>
  </si>
  <si>
    <t>61</t>
  </si>
  <si>
    <t>732219R02</t>
  </si>
  <si>
    <t>Montáž expanzní nádoby do 200 litrů</t>
  </si>
  <si>
    <t>-2015687674</t>
  </si>
  <si>
    <t>62</t>
  </si>
  <si>
    <t>998732201</t>
  </si>
  <si>
    <t>Přesun hmot procentní pro strojovny v objektech v do 6 m</t>
  </si>
  <si>
    <t>844303580</t>
  </si>
  <si>
    <t>Přesun hmot pro strojovny  stanovený procentní sazbou (%) z ceny vodorovná dopravní vzdálenost do 50 m v objektech výšky do 6 m</t>
  </si>
  <si>
    <t>733</t>
  </si>
  <si>
    <t>Ústřední vytápění - rozvodné potrubí</t>
  </si>
  <si>
    <t>63</t>
  </si>
  <si>
    <t>733122205</t>
  </si>
  <si>
    <t>Potrubí z uhlíkové oceli hladké spojované lisováním DN 25 (D 28x1,5)</t>
  </si>
  <si>
    <t>579905990</t>
  </si>
  <si>
    <t>Potrubí z trubek ocelových hladkých spojovaných lisováním z uhlíkové oceli DN 25 (D 28x1,5)</t>
  </si>
  <si>
    <t>64</t>
  </si>
  <si>
    <t>733122206</t>
  </si>
  <si>
    <t>Potrubí z uhlíkové oceli hladké spojované lisováním DN 32 (D 35x1,5)</t>
  </si>
  <si>
    <t>1991813720</t>
  </si>
  <si>
    <t>Potrubí z trubek ocelových hladkých spojovaných lisováním z uhlíkové oceli DN 32 (D 35x1,5)</t>
  </si>
  <si>
    <t>65</t>
  </si>
  <si>
    <t>733122208</t>
  </si>
  <si>
    <t>Potrubí z uhlíkové oceli hladké spojované lisováním DN 50 (D 54x1,5)</t>
  </si>
  <si>
    <t>-1945724447</t>
  </si>
  <si>
    <t>Potrubí z trubek ocelových hladkých spojovaných lisováním z uhlíkové oceli DN 50 (D 54x1,5)</t>
  </si>
  <si>
    <t>66</t>
  </si>
  <si>
    <t>733122209</t>
  </si>
  <si>
    <t>Potrubí z uhlíkové oceli hladké spojované lisováním DN 60 (D 64x2,0)</t>
  </si>
  <si>
    <t>387294219</t>
  </si>
  <si>
    <t>Potrubí z trubek ocelových hladkých spojovaných lisováním z uhlíkové oceli DN 60 (D 64x2,0)</t>
  </si>
  <si>
    <t>67</t>
  </si>
  <si>
    <t>733122210</t>
  </si>
  <si>
    <t>Potrubí z uhlíkové oceli hladké spojované lisováním DN 70 (D 76,1x2,0)</t>
  </si>
  <si>
    <t>1300453421</t>
  </si>
  <si>
    <t>Potrubí z trubek ocelových hladkých spojovaných lisováním z uhlíkové oceli DN 70 (D 76,1x2,0)</t>
  </si>
  <si>
    <t>68</t>
  </si>
  <si>
    <t>733190217</t>
  </si>
  <si>
    <t>Zkouška těsnosti potrubí ocelové hladké do D 51x2,6</t>
  </si>
  <si>
    <t>-1088372558</t>
  </si>
  <si>
    <t>Zkoušky těsnosti potrubí, manžety prostupové z trubek ocelových  zkoušky těsnosti potrubí (za provozu) z trubek ocelových hladkých Ø do 51/2,6</t>
  </si>
  <si>
    <t>69</t>
  </si>
  <si>
    <t>733190219</t>
  </si>
  <si>
    <t>Zkouška těsnosti potrubí ocelové hladké přes D 51x2,6 do D 60,3x2,9</t>
  </si>
  <si>
    <t>450536937</t>
  </si>
  <si>
    <t>Zkoušky těsnosti potrubí, manžety prostupové z trubek ocelových  zkoušky těsnosti potrubí (za provozu) z trubek ocelových hladkých Ø přes 51/2,6 do 60,3/2,9</t>
  </si>
  <si>
    <t>70</t>
  </si>
  <si>
    <t>733190225</t>
  </si>
  <si>
    <t>Zkouška těsnosti potrubí ocelové hladké přes D 60,3x2,9 do D 89x5,0</t>
  </si>
  <si>
    <t>2025369829</t>
  </si>
  <si>
    <t>Zkoušky těsnosti potrubí, manžety prostupové z trubek ocelových  zkoušky těsnosti potrubí (za provozu) z trubek ocelových hladkých Ø přes 60,3/2,9 do 89/5,0</t>
  </si>
  <si>
    <t>71</t>
  </si>
  <si>
    <t>998733201</t>
  </si>
  <si>
    <t>Přesun hmot procentní pro rozvody potrubí v objektech v do 6 m</t>
  </si>
  <si>
    <t>744178327</t>
  </si>
  <si>
    <t>Přesun hmot pro rozvody potrubí  stanovený procentní sazbou z ceny vodorovná dopravní vzdálenost do 50 m v objektech výšky do 6 m</t>
  </si>
  <si>
    <t>734</t>
  </si>
  <si>
    <t>Ústřední vytápění - armatury</t>
  </si>
  <si>
    <t>72</t>
  </si>
  <si>
    <t>734211120</t>
  </si>
  <si>
    <t>Ventil závitový odvzdušňovací G 1/2 PN 14 do 120°C automatický</t>
  </si>
  <si>
    <t>651060938</t>
  </si>
  <si>
    <t>Ventily odvzdušňovací závitové automatické PN 14 do 120°C G 1/2</t>
  </si>
  <si>
    <t>73</t>
  </si>
  <si>
    <t>734242415</t>
  </si>
  <si>
    <t>Ventil závitový zpětný přímý G 5/4 PN 16 do 110°C</t>
  </si>
  <si>
    <t>2073685167</t>
  </si>
  <si>
    <t>Ventily zpětné závitové PN 16 do 110°C přímé G 5/4</t>
  </si>
  <si>
    <t>74</t>
  </si>
  <si>
    <t>734242419</t>
  </si>
  <si>
    <t>Ventil závitový zpětný přímý G 3 PN 16 do 110°C</t>
  </si>
  <si>
    <t>1912464690</t>
  </si>
  <si>
    <t>Ventily zpětné závitové PN 16 do 110°C přímé G 3</t>
  </si>
  <si>
    <t>75</t>
  </si>
  <si>
    <t>734291123</t>
  </si>
  <si>
    <t>Kohout plnící a vypouštěcí G 1/2 PN 10 do 90°C závitový</t>
  </si>
  <si>
    <t>-328967764</t>
  </si>
  <si>
    <t>Ostatní armatury kohouty plnicí a vypouštěcí PN 10 do 90°C G 1/2</t>
  </si>
  <si>
    <t>76</t>
  </si>
  <si>
    <t>734291245</t>
  </si>
  <si>
    <t>Filtr závitový přímý G 1 1/4 PN 16 do 130°C s vnitřními závity</t>
  </si>
  <si>
    <t>-153169638</t>
  </si>
  <si>
    <t>Ostatní armatury filtry závitové PN 16 do 130°C přímé s vnitřními závity G 1 1/4</t>
  </si>
  <si>
    <t>77</t>
  </si>
  <si>
    <t>734291249</t>
  </si>
  <si>
    <t>Filtr závitový přímý G 3 PN 16 do 130°C s vnitřními závity</t>
  </si>
  <si>
    <t>841765495</t>
  </si>
  <si>
    <t>Ostatní armatury filtry závitové PN 16 do 130°C přímé s vnitřními závity G 3</t>
  </si>
  <si>
    <t>78</t>
  </si>
  <si>
    <t>734292713</t>
  </si>
  <si>
    <t>Kohout kulový přímý G 1/2 PN 42 do 185°C vnitřní závit</t>
  </si>
  <si>
    <t>-1206730734</t>
  </si>
  <si>
    <t>Ostatní armatury kulové kohouty PN 42 do 185°C přímé vnitřní závit G 1/2</t>
  </si>
  <si>
    <t>79</t>
  </si>
  <si>
    <t>734292716</t>
  </si>
  <si>
    <t>Kohout kulový přímý G 1 1/4 PN 42 do 185°C vnitřní závit</t>
  </si>
  <si>
    <t>702917496</t>
  </si>
  <si>
    <t>Ostatní armatury kulové kohouty PN 42 do 185°C přímé vnitřní závit G 1 1/4</t>
  </si>
  <si>
    <t>80</t>
  </si>
  <si>
    <t>734292720</t>
  </si>
  <si>
    <t>Kohout kulový přímý G 3 PN 42 do 185°C vnitřní závit</t>
  </si>
  <si>
    <t>371454851</t>
  </si>
  <si>
    <t>Ostatní armatury kulové kohouty PN 42 do 185°C přímé vnitřní závit G 3</t>
  </si>
  <si>
    <t>81</t>
  </si>
  <si>
    <t>734411127</t>
  </si>
  <si>
    <t>Teploměr technický s pevným stonkem a jímkou zadní připojení průměr 100 mm délky 100 mm, 0-120°C</t>
  </si>
  <si>
    <t>1280280785</t>
  </si>
  <si>
    <t>Teploměry technické s pevným stonkem a jímkou zadní připojení (axiální) průměr 100 mm délka stonku 100 mm, 0-120°C</t>
  </si>
  <si>
    <t>82</t>
  </si>
  <si>
    <t>734421R01</t>
  </si>
  <si>
    <t>Tlakoměr s pevným stonkem a zkušebním kohoutem tlak 0-4 bar průměr 63 mm zadní připojení</t>
  </si>
  <si>
    <t>1902865587</t>
  </si>
  <si>
    <t>Tlakoměry s pevným stonkem a zkušebním kohoutem zadní připojení (axiální) tlaku 0–4 bar průměru 63 mm</t>
  </si>
  <si>
    <t>83</t>
  </si>
  <si>
    <t>734424101</t>
  </si>
  <si>
    <t>Kondenzační smyčka k přivaření zahnutá PN 250 do 300°C</t>
  </si>
  <si>
    <t>-1219592197</t>
  </si>
  <si>
    <t>Tlakoměry kondenzační smyčky k přivaření, PN 250 do 300°C zahnuté</t>
  </si>
  <si>
    <t>84</t>
  </si>
  <si>
    <t>998734201</t>
  </si>
  <si>
    <t>Přesun hmot procentní pro armatury v objektech v do 6 m</t>
  </si>
  <si>
    <t>1936253383</t>
  </si>
  <si>
    <t>Přesun hmot pro armatury  stanovený procentní sazbou (%) z ceny vodorovná dopravní vzdálenost do 50 m v objektech výšky do 6 m</t>
  </si>
  <si>
    <t>741</t>
  </si>
  <si>
    <t>Elektroinstalace - silnoproud</t>
  </si>
  <si>
    <t>85</t>
  </si>
  <si>
    <t>741R00100</t>
  </si>
  <si>
    <t>Zapojení elektro (přívody silové elektřiny) + kabeláž propojení regulace</t>
  </si>
  <si>
    <t>-33237228</t>
  </si>
  <si>
    <t>HZS</t>
  </si>
  <si>
    <t>Hodinové zúčtovací sazby</t>
  </si>
  <si>
    <t>86</t>
  </si>
  <si>
    <t>HZS2491</t>
  </si>
  <si>
    <t>Hodinová zúčtovací sazba dělník zednických výpomocí</t>
  </si>
  <si>
    <t>hod</t>
  </si>
  <si>
    <t>512</t>
  </si>
  <si>
    <t>-1796031949</t>
  </si>
  <si>
    <t>Hodinové zúčtovací sazby profesí PSV  zednické výpomoci a pomocné práce PSV dělník zednických výpomocí, sekání drážek a prostupů, hrubé zapravení</t>
  </si>
  <si>
    <t>VRN</t>
  </si>
  <si>
    <t>Vedlejší rozpočtové náklady</t>
  </si>
  <si>
    <t>VRN1</t>
  </si>
  <si>
    <t>Průzkumné, geodetické a projektové práce</t>
  </si>
  <si>
    <t>87</t>
  </si>
  <si>
    <t>013254000</t>
  </si>
  <si>
    <t>Dokumentace skutečného provedení stavby</t>
  </si>
  <si>
    <t>1024</t>
  </si>
  <si>
    <t>1522933517</t>
  </si>
  <si>
    <t>VRN4</t>
  </si>
  <si>
    <t>Inženýrská činnost</t>
  </si>
  <si>
    <t>88</t>
  </si>
  <si>
    <t>043114R03</t>
  </si>
  <si>
    <t>Zkoušky topné, zaregulování, uvedení do provozu</t>
  </si>
  <si>
    <t>901805017</t>
  </si>
  <si>
    <t>Zkoušky topné, zaregulování, uvedení do provozu, zaškolení obsluhy, vypuštění, napuštění soustavy</t>
  </si>
  <si>
    <t>VRN9</t>
  </si>
  <si>
    <t>Ostatní náklady</t>
  </si>
  <si>
    <t>89</t>
  </si>
  <si>
    <t>091003R01</t>
  </si>
  <si>
    <t>Odvoz a likvidace odpadu</t>
  </si>
  <si>
    <t>524015374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</si>
</sst>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39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52" t="s">
        <v>5</v>
      </c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7" t="s">
        <v>14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R5" s="20"/>
      <c r="BE5" s="214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19" t="s">
        <v>17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R6" s="20"/>
      <c r="BE6" s="215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5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5"/>
      <c r="BS8" s="17" t="s">
        <v>6</v>
      </c>
    </row>
    <row r="9" spans="1:74" s="1" customFormat="1" ht="14.45" customHeight="1">
      <c r="B9" s="20"/>
      <c r="AR9" s="20"/>
      <c r="BE9" s="215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5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5"/>
      <c r="BS11" s="17" t="s">
        <v>6</v>
      </c>
    </row>
    <row r="12" spans="1:74" s="1" customFormat="1" ht="6.95" customHeight="1">
      <c r="B12" s="20"/>
      <c r="AR12" s="20"/>
      <c r="BE12" s="215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5"/>
      <c r="BS13" s="17" t="s">
        <v>6</v>
      </c>
    </row>
    <row r="14" spans="1:74" ht="12.75">
      <c r="B14" s="20"/>
      <c r="E14" s="220" t="s">
        <v>28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7" t="s">
        <v>26</v>
      </c>
      <c r="AN14" s="29" t="s">
        <v>28</v>
      </c>
      <c r="AR14" s="20"/>
      <c r="BE14" s="215"/>
      <c r="BS14" s="17" t="s">
        <v>6</v>
      </c>
    </row>
    <row r="15" spans="1:74" s="1" customFormat="1" ht="6.95" customHeight="1">
      <c r="B15" s="20"/>
      <c r="AR15" s="20"/>
      <c r="BE15" s="215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215"/>
      <c r="BS16" s="17" t="s">
        <v>3</v>
      </c>
    </row>
    <row r="17" spans="1:71" s="1" customFormat="1" ht="18.399999999999999" customHeight="1">
      <c r="B17" s="20"/>
      <c r="E17" s="25" t="s">
        <v>21</v>
      </c>
      <c r="AK17" s="27" t="s">
        <v>26</v>
      </c>
      <c r="AN17" s="25" t="s">
        <v>1</v>
      </c>
      <c r="AR17" s="20"/>
      <c r="BE17" s="215"/>
      <c r="BS17" s="17" t="s">
        <v>30</v>
      </c>
    </row>
    <row r="18" spans="1:71" s="1" customFormat="1" ht="6.95" customHeight="1">
      <c r="B18" s="20"/>
      <c r="AR18" s="20"/>
      <c r="BE18" s="215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215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5"/>
      <c r="BS20" s="17" t="s">
        <v>30</v>
      </c>
    </row>
    <row r="21" spans="1:71" s="1" customFormat="1" ht="6.95" customHeight="1">
      <c r="B21" s="20"/>
      <c r="AR21" s="20"/>
      <c r="BE21" s="215"/>
    </row>
    <row r="22" spans="1:71" s="1" customFormat="1" ht="12" customHeight="1">
      <c r="B22" s="20"/>
      <c r="D22" s="27" t="s">
        <v>32</v>
      </c>
      <c r="AR22" s="20"/>
      <c r="BE22" s="215"/>
    </row>
    <row r="23" spans="1:71" s="1" customFormat="1" ht="16.5" customHeight="1">
      <c r="B23" s="20"/>
      <c r="E23" s="222" t="s">
        <v>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R23" s="20"/>
      <c r="BE23" s="215"/>
    </row>
    <row r="24" spans="1:71" s="1" customFormat="1" ht="6.95" customHeight="1">
      <c r="B24" s="20"/>
      <c r="AR24" s="20"/>
      <c r="BE24" s="215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5"/>
    </row>
    <row r="26" spans="1:71" s="2" customFormat="1" ht="25.9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3">
        <f>ROUND(AG94,2)</f>
        <v>0</v>
      </c>
      <c r="AL26" s="224"/>
      <c r="AM26" s="224"/>
      <c r="AN26" s="224"/>
      <c r="AO26" s="224"/>
      <c r="AP26" s="32"/>
      <c r="AQ26" s="32"/>
      <c r="AR26" s="33"/>
      <c r="BE26" s="215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5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5" t="s">
        <v>34</v>
      </c>
      <c r="M28" s="225"/>
      <c r="N28" s="225"/>
      <c r="O28" s="225"/>
      <c r="P28" s="225"/>
      <c r="Q28" s="32"/>
      <c r="R28" s="32"/>
      <c r="S28" s="32"/>
      <c r="T28" s="32"/>
      <c r="U28" s="32"/>
      <c r="V28" s="32"/>
      <c r="W28" s="225" t="s">
        <v>35</v>
      </c>
      <c r="X28" s="225"/>
      <c r="Y28" s="225"/>
      <c r="Z28" s="225"/>
      <c r="AA28" s="225"/>
      <c r="AB28" s="225"/>
      <c r="AC28" s="225"/>
      <c r="AD28" s="225"/>
      <c r="AE28" s="225"/>
      <c r="AF28" s="32"/>
      <c r="AG28" s="32"/>
      <c r="AH28" s="32"/>
      <c r="AI28" s="32"/>
      <c r="AJ28" s="32"/>
      <c r="AK28" s="225" t="s">
        <v>36</v>
      </c>
      <c r="AL28" s="225"/>
      <c r="AM28" s="225"/>
      <c r="AN28" s="225"/>
      <c r="AO28" s="225"/>
      <c r="AP28" s="32"/>
      <c r="AQ28" s="32"/>
      <c r="AR28" s="33"/>
      <c r="BE28" s="215"/>
    </row>
    <row r="29" spans="1:71" s="3" customFormat="1" ht="14.45" customHeight="1">
      <c r="B29" s="37"/>
      <c r="D29" s="27" t="s">
        <v>37</v>
      </c>
      <c r="F29" s="27" t="s">
        <v>38</v>
      </c>
      <c r="L29" s="228">
        <v>0.21</v>
      </c>
      <c r="M29" s="227"/>
      <c r="N29" s="227"/>
      <c r="O29" s="227"/>
      <c r="P29" s="227"/>
      <c r="W29" s="226">
        <f>ROUND(AZ94, 2)</f>
        <v>0</v>
      </c>
      <c r="X29" s="227"/>
      <c r="Y29" s="227"/>
      <c r="Z29" s="227"/>
      <c r="AA29" s="227"/>
      <c r="AB29" s="227"/>
      <c r="AC29" s="227"/>
      <c r="AD29" s="227"/>
      <c r="AE29" s="227"/>
      <c r="AK29" s="226">
        <f>ROUND(AV94, 2)</f>
        <v>0</v>
      </c>
      <c r="AL29" s="227"/>
      <c r="AM29" s="227"/>
      <c r="AN29" s="227"/>
      <c r="AO29" s="227"/>
      <c r="AR29" s="37"/>
      <c r="BE29" s="216"/>
    </row>
    <row r="30" spans="1:71" s="3" customFormat="1" ht="14.45" customHeight="1">
      <c r="B30" s="37"/>
      <c r="F30" s="27" t="s">
        <v>39</v>
      </c>
      <c r="L30" s="228">
        <v>0.15</v>
      </c>
      <c r="M30" s="227"/>
      <c r="N30" s="227"/>
      <c r="O30" s="227"/>
      <c r="P30" s="227"/>
      <c r="W30" s="226">
        <f>ROUND(BA94, 2)</f>
        <v>0</v>
      </c>
      <c r="X30" s="227"/>
      <c r="Y30" s="227"/>
      <c r="Z30" s="227"/>
      <c r="AA30" s="227"/>
      <c r="AB30" s="227"/>
      <c r="AC30" s="227"/>
      <c r="AD30" s="227"/>
      <c r="AE30" s="227"/>
      <c r="AK30" s="226">
        <f>ROUND(AW94, 2)</f>
        <v>0</v>
      </c>
      <c r="AL30" s="227"/>
      <c r="AM30" s="227"/>
      <c r="AN30" s="227"/>
      <c r="AO30" s="227"/>
      <c r="AR30" s="37"/>
      <c r="BE30" s="216"/>
    </row>
    <row r="31" spans="1:71" s="3" customFormat="1" ht="14.45" hidden="1" customHeight="1">
      <c r="B31" s="37"/>
      <c r="F31" s="27" t="s">
        <v>40</v>
      </c>
      <c r="L31" s="228">
        <v>0.21</v>
      </c>
      <c r="M31" s="227"/>
      <c r="N31" s="227"/>
      <c r="O31" s="227"/>
      <c r="P31" s="227"/>
      <c r="W31" s="226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K31" s="226">
        <v>0</v>
      </c>
      <c r="AL31" s="227"/>
      <c r="AM31" s="227"/>
      <c r="AN31" s="227"/>
      <c r="AO31" s="227"/>
      <c r="AR31" s="37"/>
      <c r="BE31" s="216"/>
    </row>
    <row r="32" spans="1:71" s="3" customFormat="1" ht="14.45" hidden="1" customHeight="1">
      <c r="B32" s="37"/>
      <c r="F32" s="27" t="s">
        <v>41</v>
      </c>
      <c r="L32" s="228">
        <v>0.15</v>
      </c>
      <c r="M32" s="227"/>
      <c r="N32" s="227"/>
      <c r="O32" s="227"/>
      <c r="P32" s="227"/>
      <c r="W32" s="226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K32" s="226">
        <v>0</v>
      </c>
      <c r="AL32" s="227"/>
      <c r="AM32" s="227"/>
      <c r="AN32" s="227"/>
      <c r="AO32" s="227"/>
      <c r="AR32" s="37"/>
      <c r="BE32" s="216"/>
    </row>
    <row r="33" spans="1:57" s="3" customFormat="1" ht="14.45" hidden="1" customHeight="1">
      <c r="B33" s="37"/>
      <c r="F33" s="27" t="s">
        <v>42</v>
      </c>
      <c r="L33" s="228">
        <v>0</v>
      </c>
      <c r="M33" s="227"/>
      <c r="N33" s="227"/>
      <c r="O33" s="227"/>
      <c r="P33" s="227"/>
      <c r="W33" s="226">
        <f>ROUND(BD94, 2)</f>
        <v>0</v>
      </c>
      <c r="X33" s="227"/>
      <c r="Y33" s="227"/>
      <c r="Z33" s="227"/>
      <c r="AA33" s="227"/>
      <c r="AB33" s="227"/>
      <c r="AC33" s="227"/>
      <c r="AD33" s="227"/>
      <c r="AE33" s="227"/>
      <c r="AK33" s="226">
        <v>0</v>
      </c>
      <c r="AL33" s="227"/>
      <c r="AM33" s="227"/>
      <c r="AN33" s="227"/>
      <c r="AO33" s="227"/>
      <c r="AR33" s="37"/>
      <c r="BE33" s="216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5"/>
    </row>
    <row r="35" spans="1:57" s="2" customFormat="1" ht="25.9" customHeight="1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29" t="s">
        <v>45</v>
      </c>
      <c r="Y35" s="230"/>
      <c r="Z35" s="230"/>
      <c r="AA35" s="230"/>
      <c r="AB35" s="230"/>
      <c r="AC35" s="40"/>
      <c r="AD35" s="40"/>
      <c r="AE35" s="40"/>
      <c r="AF35" s="40"/>
      <c r="AG35" s="40"/>
      <c r="AH35" s="40"/>
      <c r="AI35" s="40"/>
      <c r="AJ35" s="40"/>
      <c r="AK35" s="231">
        <f>SUM(AK26:AK33)</f>
        <v>0</v>
      </c>
      <c r="AL35" s="230"/>
      <c r="AM35" s="230"/>
      <c r="AN35" s="230"/>
      <c r="AO35" s="232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GRE_001</v>
      </c>
      <c r="AR84" s="51"/>
    </row>
    <row r="85" spans="1:91" s="5" customFormat="1" ht="36.950000000000003" customHeight="1">
      <c r="B85" s="52"/>
      <c r="C85" s="53" t="s">
        <v>16</v>
      </c>
      <c r="L85" s="233" t="str">
        <f>K6</f>
        <v>Rekreační středisko Jasenka Zubří</v>
      </c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4"/>
      <c r="AH85" s="234"/>
      <c r="AI85" s="234"/>
      <c r="AJ85" s="234"/>
      <c r="AK85" s="234"/>
      <c r="AL85" s="234"/>
      <c r="AM85" s="234"/>
      <c r="AN85" s="234"/>
      <c r="AO85" s="234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35" t="str">
        <f>IF(AN8= "","",AN8)</f>
        <v>17. 10. 2020</v>
      </c>
      <c r="AN87" s="235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36" t="str">
        <f>IF(E17="","",E17)</f>
        <v xml:space="preserve"> </v>
      </c>
      <c r="AN89" s="237"/>
      <c r="AO89" s="237"/>
      <c r="AP89" s="237"/>
      <c r="AQ89" s="32"/>
      <c r="AR89" s="33"/>
      <c r="AS89" s="238" t="s">
        <v>53</v>
      </c>
      <c r="AT89" s="239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36" t="str">
        <f>IF(E20="","",E20)</f>
        <v xml:space="preserve"> </v>
      </c>
      <c r="AN90" s="237"/>
      <c r="AO90" s="237"/>
      <c r="AP90" s="237"/>
      <c r="AQ90" s="32"/>
      <c r="AR90" s="33"/>
      <c r="AS90" s="240"/>
      <c r="AT90" s="241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0"/>
      <c r="AT91" s="241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42" t="s">
        <v>54</v>
      </c>
      <c r="D92" s="243"/>
      <c r="E92" s="243"/>
      <c r="F92" s="243"/>
      <c r="G92" s="243"/>
      <c r="H92" s="60"/>
      <c r="I92" s="244" t="s">
        <v>55</v>
      </c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243"/>
      <c r="AD92" s="243"/>
      <c r="AE92" s="243"/>
      <c r="AF92" s="243"/>
      <c r="AG92" s="245" t="s">
        <v>56</v>
      </c>
      <c r="AH92" s="243"/>
      <c r="AI92" s="243"/>
      <c r="AJ92" s="243"/>
      <c r="AK92" s="243"/>
      <c r="AL92" s="243"/>
      <c r="AM92" s="243"/>
      <c r="AN92" s="244" t="s">
        <v>57</v>
      </c>
      <c r="AO92" s="243"/>
      <c r="AP92" s="246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50">
        <f>ROUND(AG95,2)</f>
        <v>0</v>
      </c>
      <c r="AH94" s="250"/>
      <c r="AI94" s="250"/>
      <c r="AJ94" s="250"/>
      <c r="AK94" s="250"/>
      <c r="AL94" s="250"/>
      <c r="AM94" s="250"/>
      <c r="AN94" s="251">
        <f>SUM(AG94,AT94)</f>
        <v>0</v>
      </c>
      <c r="AO94" s="251"/>
      <c r="AP94" s="251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6.5" customHeight="1">
      <c r="A95" s="79" t="s">
        <v>77</v>
      </c>
      <c r="B95" s="80"/>
      <c r="C95" s="81"/>
      <c r="D95" s="249" t="s">
        <v>78</v>
      </c>
      <c r="E95" s="249"/>
      <c r="F95" s="249"/>
      <c r="G95" s="249"/>
      <c r="H95" s="249"/>
      <c r="I95" s="82"/>
      <c r="J95" s="249" t="s">
        <v>79</v>
      </c>
      <c r="K95" s="249"/>
      <c r="L95" s="249"/>
      <c r="M95" s="249"/>
      <c r="N95" s="249"/>
      <c r="O95" s="249"/>
      <c r="P95" s="249"/>
      <c r="Q95" s="249"/>
      <c r="R95" s="249"/>
      <c r="S95" s="249"/>
      <c r="T95" s="249"/>
      <c r="U95" s="249"/>
      <c r="V95" s="249"/>
      <c r="W95" s="249"/>
      <c r="X95" s="249"/>
      <c r="Y95" s="249"/>
      <c r="Z95" s="249"/>
      <c r="AA95" s="249"/>
      <c r="AB95" s="249"/>
      <c r="AC95" s="249"/>
      <c r="AD95" s="249"/>
      <c r="AE95" s="249"/>
      <c r="AF95" s="249"/>
      <c r="AG95" s="247">
        <f>'D.1.4. - změna zdroje tepla'!J30</f>
        <v>0</v>
      </c>
      <c r="AH95" s="248"/>
      <c r="AI95" s="248"/>
      <c r="AJ95" s="248"/>
      <c r="AK95" s="248"/>
      <c r="AL95" s="248"/>
      <c r="AM95" s="248"/>
      <c r="AN95" s="247">
        <f>SUM(AG95,AT95)</f>
        <v>0</v>
      </c>
      <c r="AO95" s="248"/>
      <c r="AP95" s="248"/>
      <c r="AQ95" s="83" t="s">
        <v>80</v>
      </c>
      <c r="AR95" s="80"/>
      <c r="AS95" s="84">
        <v>0</v>
      </c>
      <c r="AT95" s="85">
        <f>ROUND(SUM(AV95:AW95),2)</f>
        <v>0</v>
      </c>
      <c r="AU95" s="86">
        <f>'D.1.4. - změna zdroje tepla'!P135</f>
        <v>0</v>
      </c>
      <c r="AV95" s="85">
        <f>'D.1.4. - změna zdroje tepla'!J33</f>
        <v>0</v>
      </c>
      <c r="AW95" s="85">
        <f>'D.1.4. - změna zdroje tepla'!J34</f>
        <v>0</v>
      </c>
      <c r="AX95" s="85">
        <f>'D.1.4. - změna zdroje tepla'!J35</f>
        <v>0</v>
      </c>
      <c r="AY95" s="85">
        <f>'D.1.4. - změna zdroje tepla'!J36</f>
        <v>0</v>
      </c>
      <c r="AZ95" s="85">
        <f>'D.1.4. - změna zdroje tepla'!F33</f>
        <v>0</v>
      </c>
      <c r="BA95" s="85">
        <f>'D.1.4. - změna zdroje tepla'!F34</f>
        <v>0</v>
      </c>
      <c r="BB95" s="85">
        <f>'D.1.4. - změna zdroje tepla'!F35</f>
        <v>0</v>
      </c>
      <c r="BC95" s="85">
        <f>'D.1.4. - změna zdroje tepla'!F36</f>
        <v>0</v>
      </c>
      <c r="BD95" s="87">
        <f>'D.1.4. - změna zdroje tepla'!F37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D.1.4. - změna zdroje tepl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4"/>
  <sheetViews>
    <sheetView showGridLines="0" tabSelected="1" workbookViewId="0">
      <selection activeCell="I24" sqref="I2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89"/>
      <c r="L2" s="252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7" t="s">
        <v>82</v>
      </c>
      <c r="AZ2" s="90" t="s">
        <v>84</v>
      </c>
      <c r="BA2" s="90" t="s">
        <v>1</v>
      </c>
      <c r="BB2" s="90" t="s">
        <v>1</v>
      </c>
      <c r="BC2" s="90" t="s">
        <v>85</v>
      </c>
      <c r="BD2" s="90" t="s">
        <v>83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91"/>
      <c r="J3" s="19"/>
      <c r="K3" s="19"/>
      <c r="L3" s="20"/>
      <c r="AT3" s="17" t="s">
        <v>83</v>
      </c>
      <c r="AZ3" s="90" t="s">
        <v>86</v>
      </c>
      <c r="BA3" s="90" t="s">
        <v>1</v>
      </c>
      <c r="BB3" s="90" t="s">
        <v>1</v>
      </c>
      <c r="BC3" s="90" t="s">
        <v>87</v>
      </c>
      <c r="BD3" s="90" t="s">
        <v>83</v>
      </c>
    </row>
    <row r="4" spans="1:56" s="1" customFormat="1" ht="24.95" customHeight="1">
      <c r="B4" s="20"/>
      <c r="D4" s="21" t="s">
        <v>88</v>
      </c>
      <c r="I4" s="89"/>
      <c r="L4" s="20"/>
      <c r="M4" s="92" t="s">
        <v>10</v>
      </c>
      <c r="AT4" s="17" t="s">
        <v>3</v>
      </c>
      <c r="AZ4" s="90" t="s">
        <v>89</v>
      </c>
      <c r="BA4" s="90" t="s">
        <v>1</v>
      </c>
      <c r="BB4" s="90" t="s">
        <v>1</v>
      </c>
      <c r="BC4" s="90" t="s">
        <v>90</v>
      </c>
      <c r="BD4" s="90" t="s">
        <v>83</v>
      </c>
    </row>
    <row r="5" spans="1:56" s="1" customFormat="1" ht="6.95" customHeight="1">
      <c r="B5" s="20"/>
      <c r="I5" s="89"/>
      <c r="L5" s="20"/>
      <c r="AZ5" s="90" t="s">
        <v>91</v>
      </c>
      <c r="BA5" s="90" t="s">
        <v>1</v>
      </c>
      <c r="BB5" s="90" t="s">
        <v>1</v>
      </c>
      <c r="BC5" s="90" t="s">
        <v>92</v>
      </c>
      <c r="BD5" s="90" t="s">
        <v>83</v>
      </c>
    </row>
    <row r="6" spans="1:56" s="1" customFormat="1" ht="12" customHeight="1">
      <c r="B6" s="20"/>
      <c r="D6" s="27" t="s">
        <v>16</v>
      </c>
      <c r="I6" s="89"/>
      <c r="L6" s="20"/>
      <c r="AZ6" s="90" t="s">
        <v>93</v>
      </c>
      <c r="BA6" s="90" t="s">
        <v>1</v>
      </c>
      <c r="BB6" s="90" t="s">
        <v>1</v>
      </c>
      <c r="BC6" s="90" t="s">
        <v>94</v>
      </c>
      <c r="BD6" s="90" t="s">
        <v>83</v>
      </c>
    </row>
    <row r="7" spans="1:56" s="1" customFormat="1" ht="16.5" customHeight="1">
      <c r="B7" s="20"/>
      <c r="E7" s="253" t="str">
        <f>'Rekapitulace stavby'!K6</f>
        <v>Rekreační středisko Jasenka Zubří</v>
      </c>
      <c r="F7" s="254"/>
      <c r="G7" s="254"/>
      <c r="H7" s="254"/>
      <c r="I7" s="89"/>
      <c r="L7" s="20"/>
      <c r="AZ7" s="90" t="s">
        <v>95</v>
      </c>
      <c r="BA7" s="90" t="s">
        <v>1</v>
      </c>
      <c r="BB7" s="90" t="s">
        <v>1</v>
      </c>
      <c r="BC7" s="90" t="s">
        <v>96</v>
      </c>
      <c r="BD7" s="90" t="s">
        <v>83</v>
      </c>
    </row>
    <row r="8" spans="1:5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93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Z8" s="90" t="s">
        <v>98</v>
      </c>
      <c r="BA8" s="90" t="s">
        <v>1</v>
      </c>
      <c r="BB8" s="90" t="s">
        <v>1</v>
      </c>
      <c r="BC8" s="90" t="s">
        <v>99</v>
      </c>
      <c r="BD8" s="90" t="s">
        <v>83</v>
      </c>
    </row>
    <row r="9" spans="1:56" s="2" customFormat="1" ht="16.5" customHeight="1">
      <c r="A9" s="32"/>
      <c r="B9" s="33"/>
      <c r="C9" s="32"/>
      <c r="D9" s="32"/>
      <c r="E9" s="233" t="s">
        <v>100</v>
      </c>
      <c r="F9" s="255"/>
      <c r="G9" s="255"/>
      <c r="H9" s="255"/>
      <c r="I9" s="93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 ht="11.25">
      <c r="A10" s="32"/>
      <c r="B10" s="33"/>
      <c r="C10" s="32"/>
      <c r="D10" s="32"/>
      <c r="E10" s="32"/>
      <c r="F10" s="32"/>
      <c r="G10" s="32"/>
      <c r="H10" s="32"/>
      <c r="I10" s="93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4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4" t="s">
        <v>22</v>
      </c>
      <c r="J12" s="55" t="str">
        <f>'Rekapitulace stavby'!AN8</f>
        <v>17. 10. 2020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3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4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4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3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4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6" t="str">
        <f>'Rekapitulace stavby'!E14</f>
        <v>Vyplň údaj</v>
      </c>
      <c r="F18" s="217"/>
      <c r="G18" s="217"/>
      <c r="H18" s="217"/>
      <c r="I18" s="94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3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4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94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3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94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4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3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93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202.5" customHeight="1">
      <c r="A27" s="95"/>
      <c r="B27" s="96"/>
      <c r="C27" s="95"/>
      <c r="D27" s="95"/>
      <c r="E27" s="222" t="s">
        <v>101</v>
      </c>
      <c r="F27" s="222"/>
      <c r="G27" s="222"/>
      <c r="H27" s="222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3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9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0" t="s">
        <v>33</v>
      </c>
      <c r="E30" s="32"/>
      <c r="F30" s="32"/>
      <c r="G30" s="32"/>
      <c r="H30" s="32"/>
      <c r="I30" s="93"/>
      <c r="J30" s="71">
        <f>ROUND(J135,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9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101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2" t="s">
        <v>37</v>
      </c>
      <c r="E33" s="27" t="s">
        <v>38</v>
      </c>
      <c r="F33" s="103">
        <f>ROUND((SUM(BE135:BE363)),  2)</f>
        <v>0</v>
      </c>
      <c r="G33" s="32"/>
      <c r="H33" s="32"/>
      <c r="I33" s="104">
        <v>0.21</v>
      </c>
      <c r="J33" s="103">
        <f>ROUND(((SUM(BE135:BE363))*I33),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39</v>
      </c>
      <c r="F34" s="103">
        <f>ROUND((SUM(BF135:BF363)),  2)</f>
        <v>0</v>
      </c>
      <c r="G34" s="32"/>
      <c r="H34" s="32"/>
      <c r="I34" s="104">
        <v>0.15</v>
      </c>
      <c r="J34" s="103">
        <f>ROUND(((SUM(BF135:BF363))*I34),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40</v>
      </c>
      <c r="F35" s="103">
        <f>ROUND((SUM(BG135:BG363)),  2)</f>
        <v>0</v>
      </c>
      <c r="G35" s="32"/>
      <c r="H35" s="32"/>
      <c r="I35" s="104">
        <v>0.21</v>
      </c>
      <c r="J35" s="103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41</v>
      </c>
      <c r="F36" s="103">
        <f>ROUND((SUM(BH135:BH363)),  2)</f>
        <v>0</v>
      </c>
      <c r="G36" s="32"/>
      <c r="H36" s="32"/>
      <c r="I36" s="104">
        <v>0.15</v>
      </c>
      <c r="J36" s="103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3">
        <f>ROUND((SUM(BI135:BI363)),  2)</f>
        <v>0</v>
      </c>
      <c r="G37" s="32"/>
      <c r="H37" s="32"/>
      <c r="I37" s="104">
        <v>0</v>
      </c>
      <c r="J37" s="103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3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5"/>
      <c r="D39" s="106" t="s">
        <v>43</v>
      </c>
      <c r="E39" s="60"/>
      <c r="F39" s="60"/>
      <c r="G39" s="107" t="s">
        <v>44</v>
      </c>
      <c r="H39" s="108" t="s">
        <v>45</v>
      </c>
      <c r="I39" s="109"/>
      <c r="J39" s="110">
        <f>SUM(J30:J37)</f>
        <v>0</v>
      </c>
      <c r="K39" s="111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3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112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3" t="s">
        <v>49</v>
      </c>
      <c r="G61" s="45" t="s">
        <v>48</v>
      </c>
      <c r="H61" s="35"/>
      <c r="I61" s="114"/>
      <c r="J61" s="115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11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3" t="s">
        <v>49</v>
      </c>
      <c r="G76" s="45" t="s">
        <v>48</v>
      </c>
      <c r="H76" s="35"/>
      <c r="I76" s="114"/>
      <c r="J76" s="115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7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8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102</v>
      </c>
      <c r="D82" s="32"/>
      <c r="E82" s="32"/>
      <c r="F82" s="32"/>
      <c r="G82" s="32"/>
      <c r="H82" s="32"/>
      <c r="I82" s="93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3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3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3" t="str">
        <f>E7</f>
        <v>Rekreační středisko Jasenka Zubří</v>
      </c>
      <c r="F85" s="254"/>
      <c r="G85" s="254"/>
      <c r="H85" s="254"/>
      <c r="I85" s="93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97</v>
      </c>
      <c r="D86" s="32"/>
      <c r="E86" s="32"/>
      <c r="F86" s="32"/>
      <c r="G86" s="32"/>
      <c r="H86" s="32"/>
      <c r="I86" s="93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3" t="str">
        <f>E9</f>
        <v>D.1.4. - změna zdroje tepla</v>
      </c>
      <c r="F87" s="255"/>
      <c r="G87" s="255"/>
      <c r="H87" s="255"/>
      <c r="I87" s="93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3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4" t="s">
        <v>22</v>
      </c>
      <c r="J89" s="55" t="str">
        <f>IF(J12="","",J12)</f>
        <v>17. 10. 2020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3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4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4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3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9" t="s">
        <v>103</v>
      </c>
      <c r="D94" s="105"/>
      <c r="E94" s="105"/>
      <c r="F94" s="105"/>
      <c r="G94" s="105"/>
      <c r="H94" s="105"/>
      <c r="I94" s="120"/>
      <c r="J94" s="121" t="s">
        <v>104</v>
      </c>
      <c r="K94" s="105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3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2" t="s">
        <v>105</v>
      </c>
      <c r="D96" s="32"/>
      <c r="E96" s="32"/>
      <c r="F96" s="32"/>
      <c r="G96" s="32"/>
      <c r="H96" s="32"/>
      <c r="I96" s="93"/>
      <c r="J96" s="71">
        <f>J135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106</v>
      </c>
    </row>
    <row r="97" spans="2:12" s="9" customFormat="1" ht="24.95" customHeight="1">
      <c r="B97" s="123"/>
      <c r="D97" s="124" t="s">
        <v>107</v>
      </c>
      <c r="E97" s="125"/>
      <c r="F97" s="125"/>
      <c r="G97" s="125"/>
      <c r="H97" s="125"/>
      <c r="I97" s="126"/>
      <c r="J97" s="127">
        <f>J136</f>
        <v>0</v>
      </c>
      <c r="L97" s="123"/>
    </row>
    <row r="98" spans="2:12" s="10" customFormat="1" ht="19.899999999999999" customHeight="1">
      <c r="B98" s="128"/>
      <c r="D98" s="129" t="s">
        <v>108</v>
      </c>
      <c r="E98" s="130"/>
      <c r="F98" s="130"/>
      <c r="G98" s="130"/>
      <c r="H98" s="130"/>
      <c r="I98" s="131"/>
      <c r="J98" s="132">
        <f>J137</f>
        <v>0</v>
      </c>
      <c r="L98" s="128"/>
    </row>
    <row r="99" spans="2:12" s="10" customFormat="1" ht="19.899999999999999" customHeight="1">
      <c r="B99" s="128"/>
      <c r="D99" s="129" t="s">
        <v>109</v>
      </c>
      <c r="E99" s="130"/>
      <c r="F99" s="130"/>
      <c r="G99" s="130"/>
      <c r="H99" s="130"/>
      <c r="I99" s="131"/>
      <c r="J99" s="132">
        <f>J185</f>
        <v>0</v>
      </c>
      <c r="L99" s="128"/>
    </row>
    <row r="100" spans="2:12" s="10" customFormat="1" ht="19.899999999999999" customHeight="1">
      <c r="B100" s="128"/>
      <c r="D100" s="129" t="s">
        <v>110</v>
      </c>
      <c r="E100" s="130"/>
      <c r="F100" s="130"/>
      <c r="G100" s="130"/>
      <c r="H100" s="130"/>
      <c r="I100" s="131"/>
      <c r="J100" s="132">
        <f>J190</f>
        <v>0</v>
      </c>
      <c r="L100" s="128"/>
    </row>
    <row r="101" spans="2:12" s="10" customFormat="1" ht="19.899999999999999" customHeight="1">
      <c r="B101" s="128"/>
      <c r="D101" s="129" t="s">
        <v>111</v>
      </c>
      <c r="E101" s="130"/>
      <c r="F101" s="130"/>
      <c r="G101" s="130"/>
      <c r="H101" s="130"/>
      <c r="I101" s="131"/>
      <c r="J101" s="132">
        <f>J205</f>
        <v>0</v>
      </c>
      <c r="L101" s="128"/>
    </row>
    <row r="102" spans="2:12" s="9" customFormat="1" ht="24.95" customHeight="1">
      <c r="B102" s="123"/>
      <c r="D102" s="124" t="s">
        <v>112</v>
      </c>
      <c r="E102" s="125"/>
      <c r="F102" s="125"/>
      <c r="G102" s="125"/>
      <c r="H102" s="125"/>
      <c r="I102" s="126"/>
      <c r="J102" s="127">
        <f>J209</f>
        <v>0</v>
      </c>
      <c r="L102" s="123"/>
    </row>
    <row r="103" spans="2:12" s="10" customFormat="1" ht="19.899999999999999" customHeight="1">
      <c r="B103" s="128"/>
      <c r="D103" s="129" t="s">
        <v>113</v>
      </c>
      <c r="E103" s="130"/>
      <c r="F103" s="130"/>
      <c r="G103" s="130"/>
      <c r="H103" s="130"/>
      <c r="I103" s="131"/>
      <c r="J103" s="132">
        <f>J210</f>
        <v>0</v>
      </c>
      <c r="L103" s="128"/>
    </row>
    <row r="104" spans="2:12" s="10" customFormat="1" ht="19.899999999999999" customHeight="1">
      <c r="B104" s="128"/>
      <c r="D104" s="129" t="s">
        <v>114</v>
      </c>
      <c r="E104" s="130"/>
      <c r="F104" s="130"/>
      <c r="G104" s="130"/>
      <c r="H104" s="130"/>
      <c r="I104" s="131"/>
      <c r="J104" s="132">
        <f>J227</f>
        <v>0</v>
      </c>
      <c r="L104" s="128"/>
    </row>
    <row r="105" spans="2:12" s="10" customFormat="1" ht="19.899999999999999" customHeight="1">
      <c r="B105" s="128"/>
      <c r="D105" s="129" t="s">
        <v>115</v>
      </c>
      <c r="E105" s="130"/>
      <c r="F105" s="130"/>
      <c r="G105" s="130"/>
      <c r="H105" s="130"/>
      <c r="I105" s="131"/>
      <c r="J105" s="132">
        <f>J236</f>
        <v>0</v>
      </c>
      <c r="L105" s="128"/>
    </row>
    <row r="106" spans="2:12" s="10" customFormat="1" ht="19.899999999999999" customHeight="1">
      <c r="B106" s="128"/>
      <c r="D106" s="129" t="s">
        <v>116</v>
      </c>
      <c r="E106" s="130"/>
      <c r="F106" s="130"/>
      <c r="G106" s="130"/>
      <c r="H106" s="130"/>
      <c r="I106" s="131"/>
      <c r="J106" s="132">
        <f>J249</f>
        <v>0</v>
      </c>
      <c r="L106" s="128"/>
    </row>
    <row r="107" spans="2:12" s="10" customFormat="1" ht="19.899999999999999" customHeight="1">
      <c r="B107" s="128"/>
      <c r="D107" s="129" t="s">
        <v>117</v>
      </c>
      <c r="E107" s="130"/>
      <c r="F107" s="130"/>
      <c r="G107" s="130"/>
      <c r="H107" s="130"/>
      <c r="I107" s="131"/>
      <c r="J107" s="132">
        <f>J256</f>
        <v>0</v>
      </c>
      <c r="L107" s="128"/>
    </row>
    <row r="108" spans="2:12" s="10" customFormat="1" ht="19.899999999999999" customHeight="1">
      <c r="B108" s="128"/>
      <c r="D108" s="129" t="s">
        <v>118</v>
      </c>
      <c r="E108" s="130"/>
      <c r="F108" s="130"/>
      <c r="G108" s="130"/>
      <c r="H108" s="130"/>
      <c r="I108" s="131"/>
      <c r="J108" s="132">
        <f>J302</f>
        <v>0</v>
      </c>
      <c r="L108" s="128"/>
    </row>
    <row r="109" spans="2:12" s="10" customFormat="1" ht="19.899999999999999" customHeight="1">
      <c r="B109" s="128"/>
      <c r="D109" s="129" t="s">
        <v>119</v>
      </c>
      <c r="E109" s="130"/>
      <c r="F109" s="130"/>
      <c r="G109" s="130"/>
      <c r="H109" s="130"/>
      <c r="I109" s="131"/>
      <c r="J109" s="132">
        <f>J321</f>
        <v>0</v>
      </c>
      <c r="L109" s="128"/>
    </row>
    <row r="110" spans="2:12" s="10" customFormat="1" ht="19.899999999999999" customHeight="1">
      <c r="B110" s="128"/>
      <c r="D110" s="129" t="s">
        <v>120</v>
      </c>
      <c r="E110" s="130"/>
      <c r="F110" s="130"/>
      <c r="G110" s="130"/>
      <c r="H110" s="130"/>
      <c r="I110" s="131"/>
      <c r="J110" s="132">
        <f>J348</f>
        <v>0</v>
      </c>
      <c r="L110" s="128"/>
    </row>
    <row r="111" spans="2:12" s="9" customFormat="1" ht="24.95" customHeight="1">
      <c r="B111" s="123"/>
      <c r="D111" s="124" t="s">
        <v>121</v>
      </c>
      <c r="E111" s="125"/>
      <c r="F111" s="125"/>
      <c r="G111" s="125"/>
      <c r="H111" s="125"/>
      <c r="I111" s="126"/>
      <c r="J111" s="127">
        <f>J351</f>
        <v>0</v>
      </c>
      <c r="L111" s="123"/>
    </row>
    <row r="112" spans="2:12" s="9" customFormat="1" ht="24.95" customHeight="1">
      <c r="B112" s="123"/>
      <c r="D112" s="124" t="s">
        <v>122</v>
      </c>
      <c r="E112" s="125"/>
      <c r="F112" s="125"/>
      <c r="G112" s="125"/>
      <c r="H112" s="125"/>
      <c r="I112" s="126"/>
      <c r="J112" s="127">
        <f>J354</f>
        <v>0</v>
      </c>
      <c r="L112" s="123"/>
    </row>
    <row r="113" spans="1:31" s="10" customFormat="1" ht="19.899999999999999" customHeight="1">
      <c r="B113" s="128"/>
      <c r="D113" s="129" t="s">
        <v>123</v>
      </c>
      <c r="E113" s="130"/>
      <c r="F113" s="130"/>
      <c r="G113" s="130"/>
      <c r="H113" s="130"/>
      <c r="I113" s="131"/>
      <c r="J113" s="132">
        <f>J355</f>
        <v>0</v>
      </c>
      <c r="L113" s="128"/>
    </row>
    <row r="114" spans="1:31" s="10" customFormat="1" ht="19.899999999999999" customHeight="1">
      <c r="B114" s="128"/>
      <c r="D114" s="129" t="s">
        <v>124</v>
      </c>
      <c r="E114" s="130"/>
      <c r="F114" s="130"/>
      <c r="G114" s="130"/>
      <c r="H114" s="130"/>
      <c r="I114" s="131"/>
      <c r="J114" s="132">
        <f>J358</f>
        <v>0</v>
      </c>
      <c r="L114" s="128"/>
    </row>
    <row r="115" spans="1:31" s="10" customFormat="1" ht="19.899999999999999" customHeight="1">
      <c r="B115" s="128"/>
      <c r="D115" s="129" t="s">
        <v>125</v>
      </c>
      <c r="E115" s="130"/>
      <c r="F115" s="130"/>
      <c r="G115" s="130"/>
      <c r="H115" s="130"/>
      <c r="I115" s="131"/>
      <c r="J115" s="132">
        <f>J361</f>
        <v>0</v>
      </c>
      <c r="L115" s="128"/>
    </row>
    <row r="116" spans="1:31" s="2" customFormat="1" ht="21.75" customHeight="1">
      <c r="A116" s="32"/>
      <c r="B116" s="33"/>
      <c r="C116" s="32"/>
      <c r="D116" s="32"/>
      <c r="E116" s="32"/>
      <c r="F116" s="32"/>
      <c r="G116" s="32"/>
      <c r="H116" s="32"/>
      <c r="I116" s="93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5" customHeight="1">
      <c r="A117" s="32"/>
      <c r="B117" s="47"/>
      <c r="C117" s="48"/>
      <c r="D117" s="48"/>
      <c r="E117" s="48"/>
      <c r="F117" s="48"/>
      <c r="G117" s="48"/>
      <c r="H117" s="48"/>
      <c r="I117" s="117"/>
      <c r="J117" s="48"/>
      <c r="K117" s="48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21" spans="1:31" s="2" customFormat="1" ht="6.95" customHeight="1">
      <c r="A121" s="32"/>
      <c r="B121" s="49"/>
      <c r="C121" s="50"/>
      <c r="D121" s="50"/>
      <c r="E121" s="50"/>
      <c r="F121" s="50"/>
      <c r="G121" s="50"/>
      <c r="H121" s="50"/>
      <c r="I121" s="118"/>
      <c r="J121" s="50"/>
      <c r="K121" s="50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24.95" customHeight="1">
      <c r="A122" s="32"/>
      <c r="B122" s="33"/>
      <c r="C122" s="21" t="s">
        <v>126</v>
      </c>
      <c r="D122" s="32"/>
      <c r="E122" s="32"/>
      <c r="F122" s="32"/>
      <c r="G122" s="32"/>
      <c r="H122" s="32"/>
      <c r="I122" s="93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93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16</v>
      </c>
      <c r="D124" s="32"/>
      <c r="E124" s="32"/>
      <c r="F124" s="32"/>
      <c r="G124" s="32"/>
      <c r="H124" s="32"/>
      <c r="I124" s="93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6.5" customHeight="1">
      <c r="A125" s="32"/>
      <c r="B125" s="33"/>
      <c r="C125" s="32"/>
      <c r="D125" s="32"/>
      <c r="E125" s="253" t="str">
        <f>E7</f>
        <v>Rekreační středisko Jasenka Zubří</v>
      </c>
      <c r="F125" s="254"/>
      <c r="G125" s="254"/>
      <c r="H125" s="254"/>
      <c r="I125" s="93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2" customHeight="1">
      <c r="A126" s="32"/>
      <c r="B126" s="33"/>
      <c r="C126" s="27" t="s">
        <v>97</v>
      </c>
      <c r="D126" s="32"/>
      <c r="E126" s="32"/>
      <c r="F126" s="32"/>
      <c r="G126" s="32"/>
      <c r="H126" s="32"/>
      <c r="I126" s="93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6.5" customHeight="1">
      <c r="A127" s="32"/>
      <c r="B127" s="33"/>
      <c r="C127" s="32"/>
      <c r="D127" s="32"/>
      <c r="E127" s="233" t="str">
        <f>E9</f>
        <v>D.1.4. - změna zdroje tepla</v>
      </c>
      <c r="F127" s="255"/>
      <c r="G127" s="255"/>
      <c r="H127" s="255"/>
      <c r="I127" s="93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5" customHeight="1">
      <c r="A128" s="32"/>
      <c r="B128" s="33"/>
      <c r="C128" s="32"/>
      <c r="D128" s="32"/>
      <c r="E128" s="32"/>
      <c r="F128" s="32"/>
      <c r="G128" s="32"/>
      <c r="H128" s="32"/>
      <c r="I128" s="93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2" customHeight="1">
      <c r="A129" s="32"/>
      <c r="B129" s="33"/>
      <c r="C129" s="27" t="s">
        <v>20</v>
      </c>
      <c r="D129" s="32"/>
      <c r="E129" s="32"/>
      <c r="F129" s="25" t="str">
        <f>F12</f>
        <v xml:space="preserve"> </v>
      </c>
      <c r="G129" s="32"/>
      <c r="H129" s="32"/>
      <c r="I129" s="94" t="s">
        <v>22</v>
      </c>
      <c r="J129" s="55" t="str">
        <f>IF(J12="","",J12)</f>
        <v>17. 10. 2020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3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5.2" customHeight="1">
      <c r="A131" s="32"/>
      <c r="B131" s="33"/>
      <c r="C131" s="27" t="s">
        <v>24</v>
      </c>
      <c r="D131" s="32"/>
      <c r="E131" s="32"/>
      <c r="F131" s="25" t="str">
        <f>E15</f>
        <v xml:space="preserve"> </v>
      </c>
      <c r="G131" s="32"/>
      <c r="H131" s="32"/>
      <c r="I131" s="94" t="s">
        <v>29</v>
      </c>
      <c r="J131" s="30" t="str">
        <f>E21</f>
        <v xml:space="preserve"> </v>
      </c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5.2" customHeight="1">
      <c r="A132" s="32"/>
      <c r="B132" s="33"/>
      <c r="C132" s="27" t="s">
        <v>27</v>
      </c>
      <c r="D132" s="32"/>
      <c r="E132" s="32"/>
      <c r="F132" s="25" t="str">
        <f>IF(E18="","",E18)</f>
        <v>Vyplň údaj</v>
      </c>
      <c r="G132" s="32"/>
      <c r="H132" s="32"/>
      <c r="I132" s="94" t="s">
        <v>31</v>
      </c>
      <c r="J132" s="30" t="str">
        <f>E24</f>
        <v xml:space="preserve"> </v>
      </c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10.35" customHeight="1">
      <c r="A133" s="32"/>
      <c r="B133" s="33"/>
      <c r="C133" s="32"/>
      <c r="D133" s="32"/>
      <c r="E133" s="32"/>
      <c r="F133" s="32"/>
      <c r="G133" s="32"/>
      <c r="H133" s="32"/>
      <c r="I133" s="93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11" customFormat="1" ht="29.25" customHeight="1">
      <c r="A134" s="133"/>
      <c r="B134" s="134"/>
      <c r="C134" s="135" t="s">
        <v>127</v>
      </c>
      <c r="D134" s="136" t="s">
        <v>58</v>
      </c>
      <c r="E134" s="136" t="s">
        <v>54</v>
      </c>
      <c r="F134" s="136" t="s">
        <v>55</v>
      </c>
      <c r="G134" s="136" t="s">
        <v>128</v>
      </c>
      <c r="H134" s="136" t="s">
        <v>129</v>
      </c>
      <c r="I134" s="137" t="s">
        <v>130</v>
      </c>
      <c r="J134" s="136" t="s">
        <v>104</v>
      </c>
      <c r="K134" s="138" t="s">
        <v>131</v>
      </c>
      <c r="L134" s="139"/>
      <c r="M134" s="62" t="s">
        <v>1</v>
      </c>
      <c r="N134" s="63" t="s">
        <v>37</v>
      </c>
      <c r="O134" s="63" t="s">
        <v>132</v>
      </c>
      <c r="P134" s="63" t="s">
        <v>133</v>
      </c>
      <c r="Q134" s="63" t="s">
        <v>134</v>
      </c>
      <c r="R134" s="63" t="s">
        <v>135</v>
      </c>
      <c r="S134" s="63" t="s">
        <v>136</v>
      </c>
      <c r="T134" s="64" t="s">
        <v>137</v>
      </c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3"/>
    </row>
    <row r="135" spans="1:65" s="2" customFormat="1" ht="22.9" customHeight="1">
      <c r="A135" s="32"/>
      <c r="B135" s="33"/>
      <c r="C135" s="69" t="s">
        <v>138</v>
      </c>
      <c r="D135" s="32"/>
      <c r="E135" s="32"/>
      <c r="F135" s="32"/>
      <c r="G135" s="32"/>
      <c r="H135" s="32"/>
      <c r="I135" s="93"/>
      <c r="J135" s="140">
        <f>BK135</f>
        <v>0</v>
      </c>
      <c r="K135" s="32"/>
      <c r="L135" s="33"/>
      <c r="M135" s="65"/>
      <c r="N135" s="56"/>
      <c r="O135" s="66"/>
      <c r="P135" s="141">
        <f>P136+P209+P351+P354</f>
        <v>0</v>
      </c>
      <c r="Q135" s="66"/>
      <c r="R135" s="141">
        <f>R136+R209+R351+R354</f>
        <v>2.2686500000000001</v>
      </c>
      <c r="S135" s="66"/>
      <c r="T135" s="142">
        <f>T136+T209+T351+T354</f>
        <v>0.54586000000000001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72</v>
      </c>
      <c r="AU135" s="17" t="s">
        <v>106</v>
      </c>
      <c r="BK135" s="143">
        <f>BK136+BK209+BK351+BK354</f>
        <v>0</v>
      </c>
    </row>
    <row r="136" spans="1:65" s="12" customFormat="1" ht="25.9" customHeight="1">
      <c r="B136" s="144"/>
      <c r="D136" s="145" t="s">
        <v>72</v>
      </c>
      <c r="E136" s="146" t="s">
        <v>139</v>
      </c>
      <c r="F136" s="146" t="s">
        <v>140</v>
      </c>
      <c r="I136" s="147"/>
      <c r="J136" s="148">
        <f>BK136</f>
        <v>0</v>
      </c>
      <c r="L136" s="144"/>
      <c r="M136" s="149"/>
      <c r="N136" s="150"/>
      <c r="O136" s="150"/>
      <c r="P136" s="151">
        <f>P137+P185+P190+P205</f>
        <v>0</v>
      </c>
      <c r="Q136" s="150"/>
      <c r="R136" s="151">
        <f>R137+R185+R190+R205</f>
        <v>1.8</v>
      </c>
      <c r="S136" s="150"/>
      <c r="T136" s="152">
        <f>T137+T185+T190+T205</f>
        <v>0</v>
      </c>
      <c r="AR136" s="145" t="s">
        <v>81</v>
      </c>
      <c r="AT136" s="153" t="s">
        <v>72</v>
      </c>
      <c r="AU136" s="153" t="s">
        <v>73</v>
      </c>
      <c r="AY136" s="145" t="s">
        <v>141</v>
      </c>
      <c r="BK136" s="154">
        <f>BK137+BK185+BK190+BK205</f>
        <v>0</v>
      </c>
    </row>
    <row r="137" spans="1:65" s="12" customFormat="1" ht="22.9" customHeight="1">
      <c r="B137" s="144"/>
      <c r="D137" s="145" t="s">
        <v>72</v>
      </c>
      <c r="E137" s="155" t="s">
        <v>81</v>
      </c>
      <c r="F137" s="155" t="s">
        <v>142</v>
      </c>
      <c r="I137" s="147"/>
      <c r="J137" s="156">
        <f>BK137</f>
        <v>0</v>
      </c>
      <c r="L137" s="144"/>
      <c r="M137" s="149"/>
      <c r="N137" s="150"/>
      <c r="O137" s="150"/>
      <c r="P137" s="151">
        <f>SUM(P138:P184)</f>
        <v>0</v>
      </c>
      <c r="Q137" s="150"/>
      <c r="R137" s="151">
        <f>SUM(R138:R184)</f>
        <v>1.8</v>
      </c>
      <c r="S137" s="150"/>
      <c r="T137" s="152">
        <f>SUM(T138:T184)</f>
        <v>0</v>
      </c>
      <c r="AR137" s="145" t="s">
        <v>81</v>
      </c>
      <c r="AT137" s="153" t="s">
        <v>72</v>
      </c>
      <c r="AU137" s="153" t="s">
        <v>81</v>
      </c>
      <c r="AY137" s="145" t="s">
        <v>141</v>
      </c>
      <c r="BK137" s="154">
        <f>SUM(BK138:BK184)</f>
        <v>0</v>
      </c>
    </row>
    <row r="138" spans="1:65" s="2" customFormat="1" ht="21.75" customHeight="1">
      <c r="A138" s="32"/>
      <c r="B138" s="157"/>
      <c r="C138" s="158" t="s">
        <v>81</v>
      </c>
      <c r="D138" s="158" t="s">
        <v>143</v>
      </c>
      <c r="E138" s="159" t="s">
        <v>144</v>
      </c>
      <c r="F138" s="160" t="s">
        <v>145</v>
      </c>
      <c r="G138" s="161" t="s">
        <v>146</v>
      </c>
      <c r="H138" s="162">
        <v>3.6</v>
      </c>
      <c r="I138" s="163"/>
      <c r="J138" s="164">
        <f>ROUND(I138*H138,2)</f>
        <v>0</v>
      </c>
      <c r="K138" s="160" t="s">
        <v>147</v>
      </c>
      <c r="L138" s="33"/>
      <c r="M138" s="165" t="s">
        <v>1</v>
      </c>
      <c r="N138" s="166" t="s">
        <v>38</v>
      </c>
      <c r="O138" s="58"/>
      <c r="P138" s="167">
        <f>O138*H138</f>
        <v>0</v>
      </c>
      <c r="Q138" s="167">
        <v>0</v>
      </c>
      <c r="R138" s="167">
        <f>Q138*H138</f>
        <v>0</v>
      </c>
      <c r="S138" s="167">
        <v>0</v>
      </c>
      <c r="T138" s="168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9" t="s">
        <v>148</v>
      </c>
      <c r="AT138" s="169" t="s">
        <v>143</v>
      </c>
      <c r="AU138" s="169" t="s">
        <v>83</v>
      </c>
      <c r="AY138" s="17" t="s">
        <v>141</v>
      </c>
      <c r="BE138" s="170">
        <f>IF(N138="základní",J138,0)</f>
        <v>0</v>
      </c>
      <c r="BF138" s="170">
        <f>IF(N138="snížená",J138,0)</f>
        <v>0</v>
      </c>
      <c r="BG138" s="170">
        <f>IF(N138="zákl. přenesená",J138,0)</f>
        <v>0</v>
      </c>
      <c r="BH138" s="170">
        <f>IF(N138="sníž. přenesená",J138,0)</f>
        <v>0</v>
      </c>
      <c r="BI138" s="170">
        <f>IF(N138="nulová",J138,0)</f>
        <v>0</v>
      </c>
      <c r="BJ138" s="17" t="s">
        <v>81</v>
      </c>
      <c r="BK138" s="170">
        <f>ROUND(I138*H138,2)</f>
        <v>0</v>
      </c>
      <c r="BL138" s="17" t="s">
        <v>148</v>
      </c>
      <c r="BM138" s="169" t="s">
        <v>149</v>
      </c>
    </row>
    <row r="139" spans="1:65" s="2" customFormat="1" ht="29.25">
      <c r="A139" s="32"/>
      <c r="B139" s="33"/>
      <c r="C139" s="32"/>
      <c r="D139" s="171" t="s">
        <v>150</v>
      </c>
      <c r="E139" s="32"/>
      <c r="F139" s="172" t="s">
        <v>151</v>
      </c>
      <c r="G139" s="32"/>
      <c r="H139" s="32"/>
      <c r="I139" s="93"/>
      <c r="J139" s="32"/>
      <c r="K139" s="32"/>
      <c r="L139" s="33"/>
      <c r="M139" s="173"/>
      <c r="N139" s="174"/>
      <c r="O139" s="58"/>
      <c r="P139" s="58"/>
      <c r="Q139" s="58"/>
      <c r="R139" s="58"/>
      <c r="S139" s="58"/>
      <c r="T139" s="59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150</v>
      </c>
      <c r="AU139" s="17" t="s">
        <v>83</v>
      </c>
    </row>
    <row r="140" spans="1:65" s="13" customFormat="1" ht="11.25">
      <c r="B140" s="175"/>
      <c r="D140" s="171" t="s">
        <v>152</v>
      </c>
      <c r="E140" s="176" t="s">
        <v>84</v>
      </c>
      <c r="F140" s="177" t="s">
        <v>153</v>
      </c>
      <c r="H140" s="178">
        <v>3.6</v>
      </c>
      <c r="I140" s="179"/>
      <c r="L140" s="175"/>
      <c r="M140" s="180"/>
      <c r="N140" s="181"/>
      <c r="O140" s="181"/>
      <c r="P140" s="181"/>
      <c r="Q140" s="181"/>
      <c r="R140" s="181"/>
      <c r="S140" s="181"/>
      <c r="T140" s="182"/>
      <c r="AT140" s="176" t="s">
        <v>152</v>
      </c>
      <c r="AU140" s="176" t="s">
        <v>83</v>
      </c>
      <c r="AV140" s="13" t="s">
        <v>83</v>
      </c>
      <c r="AW140" s="13" t="s">
        <v>30</v>
      </c>
      <c r="AX140" s="13" t="s">
        <v>81</v>
      </c>
      <c r="AY140" s="176" t="s">
        <v>141</v>
      </c>
    </row>
    <row r="141" spans="1:65" s="2" customFormat="1" ht="21.75" customHeight="1">
      <c r="A141" s="32"/>
      <c r="B141" s="157"/>
      <c r="C141" s="158" t="s">
        <v>83</v>
      </c>
      <c r="D141" s="158" t="s">
        <v>143</v>
      </c>
      <c r="E141" s="159" t="s">
        <v>154</v>
      </c>
      <c r="F141" s="160" t="s">
        <v>155</v>
      </c>
      <c r="G141" s="161" t="s">
        <v>146</v>
      </c>
      <c r="H141" s="162">
        <v>10.4</v>
      </c>
      <c r="I141" s="163"/>
      <c r="J141" s="164">
        <f>ROUND(I141*H141,2)</f>
        <v>0</v>
      </c>
      <c r="K141" s="160" t="s">
        <v>147</v>
      </c>
      <c r="L141" s="33"/>
      <c r="M141" s="165" t="s">
        <v>1</v>
      </c>
      <c r="N141" s="166" t="s">
        <v>38</v>
      </c>
      <c r="O141" s="58"/>
      <c r="P141" s="167">
        <f>O141*H141</f>
        <v>0</v>
      </c>
      <c r="Q141" s="167">
        <v>0</v>
      </c>
      <c r="R141" s="167">
        <f>Q141*H141</f>
        <v>0</v>
      </c>
      <c r="S141" s="167">
        <v>0</v>
      </c>
      <c r="T141" s="168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9" t="s">
        <v>148</v>
      </c>
      <c r="AT141" s="169" t="s">
        <v>143</v>
      </c>
      <c r="AU141" s="169" t="s">
        <v>83</v>
      </c>
      <c r="AY141" s="17" t="s">
        <v>141</v>
      </c>
      <c r="BE141" s="170">
        <f>IF(N141="základní",J141,0)</f>
        <v>0</v>
      </c>
      <c r="BF141" s="170">
        <f>IF(N141="snížená",J141,0)</f>
        <v>0</v>
      </c>
      <c r="BG141" s="170">
        <f>IF(N141="zákl. přenesená",J141,0)</f>
        <v>0</v>
      </c>
      <c r="BH141" s="170">
        <f>IF(N141="sníž. přenesená",J141,0)</f>
        <v>0</v>
      </c>
      <c r="BI141" s="170">
        <f>IF(N141="nulová",J141,0)</f>
        <v>0</v>
      </c>
      <c r="BJ141" s="17" t="s">
        <v>81</v>
      </c>
      <c r="BK141" s="170">
        <f>ROUND(I141*H141,2)</f>
        <v>0</v>
      </c>
      <c r="BL141" s="17" t="s">
        <v>148</v>
      </c>
      <c r="BM141" s="169" t="s">
        <v>156</v>
      </c>
    </row>
    <row r="142" spans="1:65" s="2" customFormat="1" ht="29.25">
      <c r="A142" s="32"/>
      <c r="B142" s="33"/>
      <c r="C142" s="32"/>
      <c r="D142" s="171" t="s">
        <v>150</v>
      </c>
      <c r="E142" s="32"/>
      <c r="F142" s="172" t="s">
        <v>157</v>
      </c>
      <c r="G142" s="32"/>
      <c r="H142" s="32"/>
      <c r="I142" s="93"/>
      <c r="J142" s="32"/>
      <c r="K142" s="32"/>
      <c r="L142" s="33"/>
      <c r="M142" s="173"/>
      <c r="N142" s="174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150</v>
      </c>
      <c r="AU142" s="17" t="s">
        <v>83</v>
      </c>
    </row>
    <row r="143" spans="1:65" s="13" customFormat="1" ht="11.25">
      <c r="B143" s="175"/>
      <c r="D143" s="171" t="s">
        <v>152</v>
      </c>
      <c r="E143" s="176" t="s">
        <v>98</v>
      </c>
      <c r="F143" s="177" t="s">
        <v>158</v>
      </c>
      <c r="H143" s="178">
        <v>10.4</v>
      </c>
      <c r="I143" s="179"/>
      <c r="L143" s="175"/>
      <c r="M143" s="180"/>
      <c r="N143" s="181"/>
      <c r="O143" s="181"/>
      <c r="P143" s="181"/>
      <c r="Q143" s="181"/>
      <c r="R143" s="181"/>
      <c r="S143" s="181"/>
      <c r="T143" s="182"/>
      <c r="AT143" s="176" t="s">
        <v>152</v>
      </c>
      <c r="AU143" s="176" t="s">
        <v>83</v>
      </c>
      <c r="AV143" s="13" t="s">
        <v>83</v>
      </c>
      <c r="AW143" s="13" t="s">
        <v>30</v>
      </c>
      <c r="AX143" s="13" t="s">
        <v>81</v>
      </c>
      <c r="AY143" s="176" t="s">
        <v>141</v>
      </c>
    </row>
    <row r="144" spans="1:65" s="2" customFormat="1" ht="21.75" customHeight="1">
      <c r="A144" s="32"/>
      <c r="B144" s="157"/>
      <c r="C144" s="158" t="s">
        <v>159</v>
      </c>
      <c r="D144" s="158" t="s">
        <v>143</v>
      </c>
      <c r="E144" s="159" t="s">
        <v>160</v>
      </c>
      <c r="F144" s="160" t="s">
        <v>161</v>
      </c>
      <c r="G144" s="161" t="s">
        <v>146</v>
      </c>
      <c r="H144" s="162">
        <v>19</v>
      </c>
      <c r="I144" s="163"/>
      <c r="J144" s="164">
        <f>ROUND(I144*H144,2)</f>
        <v>0</v>
      </c>
      <c r="K144" s="160" t="s">
        <v>147</v>
      </c>
      <c r="L144" s="33"/>
      <c r="M144" s="165" t="s">
        <v>1</v>
      </c>
      <c r="N144" s="166" t="s">
        <v>38</v>
      </c>
      <c r="O144" s="58"/>
      <c r="P144" s="167">
        <f>O144*H144</f>
        <v>0</v>
      </c>
      <c r="Q144" s="167">
        <v>0</v>
      </c>
      <c r="R144" s="167">
        <f>Q144*H144</f>
        <v>0</v>
      </c>
      <c r="S144" s="167">
        <v>0</v>
      </c>
      <c r="T144" s="168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9" t="s">
        <v>148</v>
      </c>
      <c r="AT144" s="169" t="s">
        <v>143</v>
      </c>
      <c r="AU144" s="169" t="s">
        <v>83</v>
      </c>
      <c r="AY144" s="17" t="s">
        <v>141</v>
      </c>
      <c r="BE144" s="170">
        <f>IF(N144="základní",J144,0)</f>
        <v>0</v>
      </c>
      <c r="BF144" s="170">
        <f>IF(N144="snížená",J144,0)</f>
        <v>0</v>
      </c>
      <c r="BG144" s="170">
        <f>IF(N144="zákl. přenesená",J144,0)</f>
        <v>0</v>
      </c>
      <c r="BH144" s="170">
        <f>IF(N144="sníž. přenesená",J144,0)</f>
        <v>0</v>
      </c>
      <c r="BI144" s="170">
        <f>IF(N144="nulová",J144,0)</f>
        <v>0</v>
      </c>
      <c r="BJ144" s="17" t="s">
        <v>81</v>
      </c>
      <c r="BK144" s="170">
        <f>ROUND(I144*H144,2)</f>
        <v>0</v>
      </c>
      <c r="BL144" s="17" t="s">
        <v>148</v>
      </c>
      <c r="BM144" s="169" t="s">
        <v>162</v>
      </c>
    </row>
    <row r="145" spans="1:65" s="2" customFormat="1" ht="39">
      <c r="A145" s="32"/>
      <c r="B145" s="33"/>
      <c r="C145" s="32"/>
      <c r="D145" s="171" t="s">
        <v>150</v>
      </c>
      <c r="E145" s="32"/>
      <c r="F145" s="172" t="s">
        <v>163</v>
      </c>
      <c r="G145" s="32"/>
      <c r="H145" s="32"/>
      <c r="I145" s="93"/>
      <c r="J145" s="32"/>
      <c r="K145" s="32"/>
      <c r="L145" s="33"/>
      <c r="M145" s="173"/>
      <c r="N145" s="174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150</v>
      </c>
      <c r="AU145" s="17" t="s">
        <v>83</v>
      </c>
    </row>
    <row r="146" spans="1:65" s="14" customFormat="1" ht="11.25">
      <c r="B146" s="183"/>
      <c r="D146" s="171" t="s">
        <v>152</v>
      </c>
      <c r="E146" s="184" t="s">
        <v>1</v>
      </c>
      <c r="F146" s="185" t="s">
        <v>164</v>
      </c>
      <c r="H146" s="184" t="s">
        <v>1</v>
      </c>
      <c r="I146" s="186"/>
      <c r="L146" s="183"/>
      <c r="M146" s="187"/>
      <c r="N146" s="188"/>
      <c r="O146" s="188"/>
      <c r="P146" s="188"/>
      <c r="Q146" s="188"/>
      <c r="R146" s="188"/>
      <c r="S146" s="188"/>
      <c r="T146" s="189"/>
      <c r="AT146" s="184" t="s">
        <v>152</v>
      </c>
      <c r="AU146" s="184" t="s">
        <v>83</v>
      </c>
      <c r="AV146" s="14" t="s">
        <v>81</v>
      </c>
      <c r="AW146" s="14" t="s">
        <v>30</v>
      </c>
      <c r="AX146" s="14" t="s">
        <v>73</v>
      </c>
      <c r="AY146" s="184" t="s">
        <v>141</v>
      </c>
    </row>
    <row r="147" spans="1:65" s="13" customFormat="1" ht="11.25">
      <c r="B147" s="175"/>
      <c r="D147" s="171" t="s">
        <v>152</v>
      </c>
      <c r="E147" s="176" t="s">
        <v>1</v>
      </c>
      <c r="F147" s="177" t="s">
        <v>86</v>
      </c>
      <c r="H147" s="178">
        <v>9.5</v>
      </c>
      <c r="I147" s="179"/>
      <c r="L147" s="175"/>
      <c r="M147" s="180"/>
      <c r="N147" s="181"/>
      <c r="O147" s="181"/>
      <c r="P147" s="181"/>
      <c r="Q147" s="181"/>
      <c r="R147" s="181"/>
      <c r="S147" s="181"/>
      <c r="T147" s="182"/>
      <c r="AT147" s="176" t="s">
        <v>152</v>
      </c>
      <c r="AU147" s="176" t="s">
        <v>83</v>
      </c>
      <c r="AV147" s="13" t="s">
        <v>83</v>
      </c>
      <c r="AW147" s="13" t="s">
        <v>30</v>
      </c>
      <c r="AX147" s="13" t="s">
        <v>73</v>
      </c>
      <c r="AY147" s="176" t="s">
        <v>141</v>
      </c>
    </row>
    <row r="148" spans="1:65" s="14" customFormat="1" ht="11.25">
      <c r="B148" s="183"/>
      <c r="D148" s="171" t="s">
        <v>152</v>
      </c>
      <c r="E148" s="184" t="s">
        <v>1</v>
      </c>
      <c r="F148" s="185" t="s">
        <v>165</v>
      </c>
      <c r="H148" s="184" t="s">
        <v>1</v>
      </c>
      <c r="I148" s="186"/>
      <c r="L148" s="183"/>
      <c r="M148" s="187"/>
      <c r="N148" s="188"/>
      <c r="O148" s="188"/>
      <c r="P148" s="188"/>
      <c r="Q148" s="188"/>
      <c r="R148" s="188"/>
      <c r="S148" s="188"/>
      <c r="T148" s="189"/>
      <c r="AT148" s="184" t="s">
        <v>152</v>
      </c>
      <c r="AU148" s="184" t="s">
        <v>83</v>
      </c>
      <c r="AV148" s="14" t="s">
        <v>81</v>
      </c>
      <c r="AW148" s="14" t="s">
        <v>30</v>
      </c>
      <c r="AX148" s="14" t="s">
        <v>73</v>
      </c>
      <c r="AY148" s="184" t="s">
        <v>141</v>
      </c>
    </row>
    <row r="149" spans="1:65" s="13" customFormat="1" ht="11.25">
      <c r="B149" s="175"/>
      <c r="D149" s="171" t="s">
        <v>152</v>
      </c>
      <c r="E149" s="176" t="s">
        <v>1</v>
      </c>
      <c r="F149" s="177" t="s">
        <v>86</v>
      </c>
      <c r="H149" s="178">
        <v>9.5</v>
      </c>
      <c r="I149" s="179"/>
      <c r="L149" s="175"/>
      <c r="M149" s="180"/>
      <c r="N149" s="181"/>
      <c r="O149" s="181"/>
      <c r="P149" s="181"/>
      <c r="Q149" s="181"/>
      <c r="R149" s="181"/>
      <c r="S149" s="181"/>
      <c r="T149" s="182"/>
      <c r="AT149" s="176" t="s">
        <v>152</v>
      </c>
      <c r="AU149" s="176" t="s">
        <v>83</v>
      </c>
      <c r="AV149" s="13" t="s">
        <v>83</v>
      </c>
      <c r="AW149" s="13" t="s">
        <v>30</v>
      </c>
      <c r="AX149" s="13" t="s">
        <v>73</v>
      </c>
      <c r="AY149" s="176" t="s">
        <v>141</v>
      </c>
    </row>
    <row r="150" spans="1:65" s="15" customFormat="1" ht="11.25">
      <c r="B150" s="190"/>
      <c r="D150" s="171" t="s">
        <v>152</v>
      </c>
      <c r="E150" s="191" t="s">
        <v>1</v>
      </c>
      <c r="F150" s="192" t="s">
        <v>166</v>
      </c>
      <c r="H150" s="193">
        <v>19</v>
      </c>
      <c r="I150" s="194"/>
      <c r="L150" s="190"/>
      <c r="M150" s="195"/>
      <c r="N150" s="196"/>
      <c r="O150" s="196"/>
      <c r="P150" s="196"/>
      <c r="Q150" s="196"/>
      <c r="R150" s="196"/>
      <c r="S150" s="196"/>
      <c r="T150" s="197"/>
      <c r="AT150" s="191" t="s">
        <v>152</v>
      </c>
      <c r="AU150" s="191" t="s">
        <v>83</v>
      </c>
      <c r="AV150" s="15" t="s">
        <v>148</v>
      </c>
      <c r="AW150" s="15" t="s">
        <v>30</v>
      </c>
      <c r="AX150" s="15" t="s">
        <v>81</v>
      </c>
      <c r="AY150" s="191" t="s">
        <v>141</v>
      </c>
    </row>
    <row r="151" spans="1:65" s="2" customFormat="1" ht="21.75" customHeight="1">
      <c r="A151" s="32"/>
      <c r="B151" s="157"/>
      <c r="C151" s="158" t="s">
        <v>148</v>
      </c>
      <c r="D151" s="158" t="s">
        <v>143</v>
      </c>
      <c r="E151" s="159" t="s">
        <v>167</v>
      </c>
      <c r="F151" s="160" t="s">
        <v>168</v>
      </c>
      <c r="G151" s="161" t="s">
        <v>146</v>
      </c>
      <c r="H151" s="162">
        <v>4.5</v>
      </c>
      <c r="I151" s="163"/>
      <c r="J151" s="164">
        <f>ROUND(I151*H151,2)</f>
        <v>0</v>
      </c>
      <c r="K151" s="160" t="s">
        <v>147</v>
      </c>
      <c r="L151" s="33"/>
      <c r="M151" s="165" t="s">
        <v>1</v>
      </c>
      <c r="N151" s="166" t="s">
        <v>38</v>
      </c>
      <c r="O151" s="58"/>
      <c r="P151" s="167">
        <f>O151*H151</f>
        <v>0</v>
      </c>
      <c r="Q151" s="167">
        <v>0</v>
      </c>
      <c r="R151" s="167">
        <f>Q151*H151</f>
        <v>0</v>
      </c>
      <c r="S151" s="167">
        <v>0</v>
      </c>
      <c r="T151" s="168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9" t="s">
        <v>148</v>
      </c>
      <c r="AT151" s="169" t="s">
        <v>143</v>
      </c>
      <c r="AU151" s="169" t="s">
        <v>83</v>
      </c>
      <c r="AY151" s="17" t="s">
        <v>141</v>
      </c>
      <c r="BE151" s="170">
        <f>IF(N151="základní",J151,0)</f>
        <v>0</v>
      </c>
      <c r="BF151" s="170">
        <f>IF(N151="snížená",J151,0)</f>
        <v>0</v>
      </c>
      <c r="BG151" s="170">
        <f>IF(N151="zákl. přenesená",J151,0)</f>
        <v>0</v>
      </c>
      <c r="BH151" s="170">
        <f>IF(N151="sníž. přenesená",J151,0)</f>
        <v>0</v>
      </c>
      <c r="BI151" s="170">
        <f>IF(N151="nulová",J151,0)</f>
        <v>0</v>
      </c>
      <c r="BJ151" s="17" t="s">
        <v>81</v>
      </c>
      <c r="BK151" s="170">
        <f>ROUND(I151*H151,2)</f>
        <v>0</v>
      </c>
      <c r="BL151" s="17" t="s">
        <v>148</v>
      </c>
      <c r="BM151" s="169" t="s">
        <v>169</v>
      </c>
    </row>
    <row r="152" spans="1:65" s="2" customFormat="1" ht="39">
      <c r="A152" s="32"/>
      <c r="B152" s="33"/>
      <c r="C152" s="32"/>
      <c r="D152" s="171" t="s">
        <v>150</v>
      </c>
      <c r="E152" s="32"/>
      <c r="F152" s="172" t="s">
        <v>170</v>
      </c>
      <c r="G152" s="32"/>
      <c r="H152" s="32"/>
      <c r="I152" s="93"/>
      <c r="J152" s="32"/>
      <c r="K152" s="32"/>
      <c r="L152" s="33"/>
      <c r="M152" s="173"/>
      <c r="N152" s="174"/>
      <c r="O152" s="58"/>
      <c r="P152" s="58"/>
      <c r="Q152" s="58"/>
      <c r="R152" s="58"/>
      <c r="S152" s="58"/>
      <c r="T152" s="5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150</v>
      </c>
      <c r="AU152" s="17" t="s">
        <v>83</v>
      </c>
    </row>
    <row r="153" spans="1:65" s="14" customFormat="1" ht="11.25">
      <c r="B153" s="183"/>
      <c r="D153" s="171" t="s">
        <v>152</v>
      </c>
      <c r="E153" s="184" t="s">
        <v>1</v>
      </c>
      <c r="F153" s="185" t="s">
        <v>171</v>
      </c>
      <c r="H153" s="184" t="s">
        <v>1</v>
      </c>
      <c r="I153" s="186"/>
      <c r="L153" s="183"/>
      <c r="M153" s="187"/>
      <c r="N153" s="188"/>
      <c r="O153" s="188"/>
      <c r="P153" s="188"/>
      <c r="Q153" s="188"/>
      <c r="R153" s="188"/>
      <c r="S153" s="188"/>
      <c r="T153" s="189"/>
      <c r="AT153" s="184" t="s">
        <v>152</v>
      </c>
      <c r="AU153" s="184" t="s">
        <v>83</v>
      </c>
      <c r="AV153" s="14" t="s">
        <v>81</v>
      </c>
      <c r="AW153" s="14" t="s">
        <v>30</v>
      </c>
      <c r="AX153" s="14" t="s">
        <v>73</v>
      </c>
      <c r="AY153" s="184" t="s">
        <v>141</v>
      </c>
    </row>
    <row r="154" spans="1:65" s="13" customFormat="1" ht="11.25">
      <c r="B154" s="175"/>
      <c r="D154" s="171" t="s">
        <v>152</v>
      </c>
      <c r="E154" s="176" t="s">
        <v>89</v>
      </c>
      <c r="F154" s="177" t="s">
        <v>172</v>
      </c>
      <c r="H154" s="178">
        <v>4.5</v>
      </c>
      <c r="I154" s="179"/>
      <c r="L154" s="175"/>
      <c r="M154" s="180"/>
      <c r="N154" s="181"/>
      <c r="O154" s="181"/>
      <c r="P154" s="181"/>
      <c r="Q154" s="181"/>
      <c r="R154" s="181"/>
      <c r="S154" s="181"/>
      <c r="T154" s="182"/>
      <c r="AT154" s="176" t="s">
        <v>152</v>
      </c>
      <c r="AU154" s="176" t="s">
        <v>83</v>
      </c>
      <c r="AV154" s="13" t="s">
        <v>83</v>
      </c>
      <c r="AW154" s="13" t="s">
        <v>30</v>
      </c>
      <c r="AX154" s="13" t="s">
        <v>81</v>
      </c>
      <c r="AY154" s="176" t="s">
        <v>141</v>
      </c>
    </row>
    <row r="155" spans="1:65" s="2" customFormat="1" ht="21.75" customHeight="1">
      <c r="A155" s="32"/>
      <c r="B155" s="157"/>
      <c r="C155" s="158" t="s">
        <v>173</v>
      </c>
      <c r="D155" s="158" t="s">
        <v>143</v>
      </c>
      <c r="E155" s="159" t="s">
        <v>174</v>
      </c>
      <c r="F155" s="160" t="s">
        <v>175</v>
      </c>
      <c r="G155" s="161" t="s">
        <v>146</v>
      </c>
      <c r="H155" s="162">
        <v>14</v>
      </c>
      <c r="I155" s="163"/>
      <c r="J155" s="164">
        <f>ROUND(I155*H155,2)</f>
        <v>0</v>
      </c>
      <c r="K155" s="160" t="s">
        <v>147</v>
      </c>
      <c r="L155" s="33"/>
      <c r="M155" s="165" t="s">
        <v>1</v>
      </c>
      <c r="N155" s="166" t="s">
        <v>38</v>
      </c>
      <c r="O155" s="58"/>
      <c r="P155" s="167">
        <f>O155*H155</f>
        <v>0</v>
      </c>
      <c r="Q155" s="167">
        <v>0</v>
      </c>
      <c r="R155" s="167">
        <f>Q155*H155</f>
        <v>0</v>
      </c>
      <c r="S155" s="167">
        <v>0</v>
      </c>
      <c r="T155" s="168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9" t="s">
        <v>148</v>
      </c>
      <c r="AT155" s="169" t="s">
        <v>143</v>
      </c>
      <c r="AU155" s="169" t="s">
        <v>83</v>
      </c>
      <c r="AY155" s="17" t="s">
        <v>141</v>
      </c>
      <c r="BE155" s="170">
        <f>IF(N155="základní",J155,0)</f>
        <v>0</v>
      </c>
      <c r="BF155" s="170">
        <f>IF(N155="snížená",J155,0)</f>
        <v>0</v>
      </c>
      <c r="BG155" s="170">
        <f>IF(N155="zákl. přenesená",J155,0)</f>
        <v>0</v>
      </c>
      <c r="BH155" s="170">
        <f>IF(N155="sníž. přenesená",J155,0)</f>
        <v>0</v>
      </c>
      <c r="BI155" s="170">
        <f>IF(N155="nulová",J155,0)</f>
        <v>0</v>
      </c>
      <c r="BJ155" s="17" t="s">
        <v>81</v>
      </c>
      <c r="BK155" s="170">
        <f>ROUND(I155*H155,2)</f>
        <v>0</v>
      </c>
      <c r="BL155" s="17" t="s">
        <v>148</v>
      </c>
      <c r="BM155" s="169" t="s">
        <v>176</v>
      </c>
    </row>
    <row r="156" spans="1:65" s="2" customFormat="1" ht="29.25">
      <c r="A156" s="32"/>
      <c r="B156" s="33"/>
      <c r="C156" s="32"/>
      <c r="D156" s="171" t="s">
        <v>150</v>
      </c>
      <c r="E156" s="32"/>
      <c r="F156" s="172" t="s">
        <v>177</v>
      </c>
      <c r="G156" s="32"/>
      <c r="H156" s="32"/>
      <c r="I156" s="93"/>
      <c r="J156" s="32"/>
      <c r="K156" s="32"/>
      <c r="L156" s="33"/>
      <c r="M156" s="173"/>
      <c r="N156" s="174"/>
      <c r="O156" s="58"/>
      <c r="P156" s="58"/>
      <c r="Q156" s="58"/>
      <c r="R156" s="58"/>
      <c r="S156" s="58"/>
      <c r="T156" s="59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150</v>
      </c>
      <c r="AU156" s="17" t="s">
        <v>83</v>
      </c>
    </row>
    <row r="157" spans="1:65" s="14" customFormat="1" ht="11.25">
      <c r="B157" s="183"/>
      <c r="D157" s="171" t="s">
        <v>152</v>
      </c>
      <c r="E157" s="184" t="s">
        <v>1</v>
      </c>
      <c r="F157" s="185" t="s">
        <v>171</v>
      </c>
      <c r="H157" s="184" t="s">
        <v>1</v>
      </c>
      <c r="I157" s="186"/>
      <c r="L157" s="183"/>
      <c r="M157" s="187"/>
      <c r="N157" s="188"/>
      <c r="O157" s="188"/>
      <c r="P157" s="188"/>
      <c r="Q157" s="188"/>
      <c r="R157" s="188"/>
      <c r="S157" s="188"/>
      <c r="T157" s="189"/>
      <c r="AT157" s="184" t="s">
        <v>152</v>
      </c>
      <c r="AU157" s="184" t="s">
        <v>83</v>
      </c>
      <c r="AV157" s="14" t="s">
        <v>81</v>
      </c>
      <c r="AW157" s="14" t="s">
        <v>30</v>
      </c>
      <c r="AX157" s="14" t="s">
        <v>73</v>
      </c>
      <c r="AY157" s="184" t="s">
        <v>141</v>
      </c>
    </row>
    <row r="158" spans="1:65" s="13" customFormat="1" ht="11.25">
      <c r="B158" s="175"/>
      <c r="D158" s="171" t="s">
        <v>152</v>
      </c>
      <c r="E158" s="176" t="s">
        <v>1</v>
      </c>
      <c r="F158" s="177" t="s">
        <v>89</v>
      </c>
      <c r="H158" s="178">
        <v>4.5</v>
      </c>
      <c r="I158" s="179"/>
      <c r="L158" s="175"/>
      <c r="M158" s="180"/>
      <c r="N158" s="181"/>
      <c r="O158" s="181"/>
      <c r="P158" s="181"/>
      <c r="Q158" s="181"/>
      <c r="R158" s="181"/>
      <c r="S158" s="181"/>
      <c r="T158" s="182"/>
      <c r="AT158" s="176" t="s">
        <v>152</v>
      </c>
      <c r="AU158" s="176" t="s">
        <v>83</v>
      </c>
      <c r="AV158" s="13" t="s">
        <v>83</v>
      </c>
      <c r="AW158" s="13" t="s">
        <v>30</v>
      </c>
      <c r="AX158" s="13" t="s">
        <v>73</v>
      </c>
      <c r="AY158" s="176" t="s">
        <v>141</v>
      </c>
    </row>
    <row r="159" spans="1:65" s="14" customFormat="1" ht="11.25">
      <c r="B159" s="183"/>
      <c r="D159" s="171" t="s">
        <v>152</v>
      </c>
      <c r="E159" s="184" t="s">
        <v>1</v>
      </c>
      <c r="F159" s="185" t="s">
        <v>178</v>
      </c>
      <c r="H159" s="184" t="s">
        <v>1</v>
      </c>
      <c r="I159" s="186"/>
      <c r="L159" s="183"/>
      <c r="M159" s="187"/>
      <c r="N159" s="188"/>
      <c r="O159" s="188"/>
      <c r="P159" s="188"/>
      <c r="Q159" s="188"/>
      <c r="R159" s="188"/>
      <c r="S159" s="188"/>
      <c r="T159" s="189"/>
      <c r="AT159" s="184" t="s">
        <v>152</v>
      </c>
      <c r="AU159" s="184" t="s">
        <v>83</v>
      </c>
      <c r="AV159" s="14" t="s">
        <v>81</v>
      </c>
      <c r="AW159" s="14" t="s">
        <v>30</v>
      </c>
      <c r="AX159" s="14" t="s">
        <v>73</v>
      </c>
      <c r="AY159" s="184" t="s">
        <v>141</v>
      </c>
    </row>
    <row r="160" spans="1:65" s="13" customFormat="1" ht="11.25">
      <c r="B160" s="175"/>
      <c r="D160" s="171" t="s">
        <v>152</v>
      </c>
      <c r="E160" s="176" t="s">
        <v>1</v>
      </c>
      <c r="F160" s="177" t="s">
        <v>86</v>
      </c>
      <c r="H160" s="178">
        <v>9.5</v>
      </c>
      <c r="I160" s="179"/>
      <c r="L160" s="175"/>
      <c r="M160" s="180"/>
      <c r="N160" s="181"/>
      <c r="O160" s="181"/>
      <c r="P160" s="181"/>
      <c r="Q160" s="181"/>
      <c r="R160" s="181"/>
      <c r="S160" s="181"/>
      <c r="T160" s="182"/>
      <c r="AT160" s="176" t="s">
        <v>152</v>
      </c>
      <c r="AU160" s="176" t="s">
        <v>83</v>
      </c>
      <c r="AV160" s="13" t="s">
        <v>83</v>
      </c>
      <c r="AW160" s="13" t="s">
        <v>30</v>
      </c>
      <c r="AX160" s="13" t="s">
        <v>73</v>
      </c>
      <c r="AY160" s="176" t="s">
        <v>141</v>
      </c>
    </row>
    <row r="161" spans="1:65" s="15" customFormat="1" ht="11.25">
      <c r="B161" s="190"/>
      <c r="D161" s="171" t="s">
        <v>152</v>
      </c>
      <c r="E161" s="191" t="s">
        <v>1</v>
      </c>
      <c r="F161" s="192" t="s">
        <v>166</v>
      </c>
      <c r="H161" s="193">
        <v>14</v>
      </c>
      <c r="I161" s="194"/>
      <c r="L161" s="190"/>
      <c r="M161" s="195"/>
      <c r="N161" s="196"/>
      <c r="O161" s="196"/>
      <c r="P161" s="196"/>
      <c r="Q161" s="196"/>
      <c r="R161" s="196"/>
      <c r="S161" s="196"/>
      <c r="T161" s="197"/>
      <c r="AT161" s="191" t="s">
        <v>152</v>
      </c>
      <c r="AU161" s="191" t="s">
        <v>83</v>
      </c>
      <c r="AV161" s="15" t="s">
        <v>148</v>
      </c>
      <c r="AW161" s="15" t="s">
        <v>30</v>
      </c>
      <c r="AX161" s="15" t="s">
        <v>81</v>
      </c>
      <c r="AY161" s="191" t="s">
        <v>141</v>
      </c>
    </row>
    <row r="162" spans="1:65" s="2" customFormat="1" ht="21.75" customHeight="1">
      <c r="A162" s="32"/>
      <c r="B162" s="157"/>
      <c r="C162" s="158" t="s">
        <v>179</v>
      </c>
      <c r="D162" s="158" t="s">
        <v>143</v>
      </c>
      <c r="E162" s="159" t="s">
        <v>180</v>
      </c>
      <c r="F162" s="160" t="s">
        <v>181</v>
      </c>
      <c r="G162" s="161" t="s">
        <v>182</v>
      </c>
      <c r="H162" s="162">
        <v>9</v>
      </c>
      <c r="I162" s="163"/>
      <c r="J162" s="164">
        <f>ROUND(I162*H162,2)</f>
        <v>0</v>
      </c>
      <c r="K162" s="160" t="s">
        <v>147</v>
      </c>
      <c r="L162" s="33"/>
      <c r="M162" s="165" t="s">
        <v>1</v>
      </c>
      <c r="N162" s="166" t="s">
        <v>38</v>
      </c>
      <c r="O162" s="58"/>
      <c r="P162" s="167">
        <f>O162*H162</f>
        <v>0</v>
      </c>
      <c r="Q162" s="167">
        <v>0</v>
      </c>
      <c r="R162" s="167">
        <f>Q162*H162</f>
        <v>0</v>
      </c>
      <c r="S162" s="167">
        <v>0</v>
      </c>
      <c r="T162" s="168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9" t="s">
        <v>148</v>
      </c>
      <c r="AT162" s="169" t="s">
        <v>143</v>
      </c>
      <c r="AU162" s="169" t="s">
        <v>83</v>
      </c>
      <c r="AY162" s="17" t="s">
        <v>141</v>
      </c>
      <c r="BE162" s="170">
        <f>IF(N162="základní",J162,0)</f>
        <v>0</v>
      </c>
      <c r="BF162" s="170">
        <f>IF(N162="snížená",J162,0)</f>
        <v>0</v>
      </c>
      <c r="BG162" s="170">
        <f>IF(N162="zákl. přenesená",J162,0)</f>
        <v>0</v>
      </c>
      <c r="BH162" s="170">
        <f>IF(N162="sníž. přenesená",J162,0)</f>
        <v>0</v>
      </c>
      <c r="BI162" s="170">
        <f>IF(N162="nulová",J162,0)</f>
        <v>0</v>
      </c>
      <c r="BJ162" s="17" t="s">
        <v>81</v>
      </c>
      <c r="BK162" s="170">
        <f>ROUND(I162*H162,2)</f>
        <v>0</v>
      </c>
      <c r="BL162" s="17" t="s">
        <v>148</v>
      </c>
      <c r="BM162" s="169" t="s">
        <v>183</v>
      </c>
    </row>
    <row r="163" spans="1:65" s="2" customFormat="1" ht="29.25">
      <c r="A163" s="32"/>
      <c r="B163" s="33"/>
      <c r="C163" s="32"/>
      <c r="D163" s="171" t="s">
        <v>150</v>
      </c>
      <c r="E163" s="32"/>
      <c r="F163" s="172" t="s">
        <v>184</v>
      </c>
      <c r="G163" s="32"/>
      <c r="H163" s="32"/>
      <c r="I163" s="93"/>
      <c r="J163" s="32"/>
      <c r="K163" s="32"/>
      <c r="L163" s="33"/>
      <c r="M163" s="173"/>
      <c r="N163" s="174"/>
      <c r="O163" s="58"/>
      <c r="P163" s="58"/>
      <c r="Q163" s="58"/>
      <c r="R163" s="58"/>
      <c r="S163" s="58"/>
      <c r="T163" s="59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150</v>
      </c>
      <c r="AU163" s="17" t="s">
        <v>83</v>
      </c>
    </row>
    <row r="164" spans="1:65" s="13" customFormat="1" ht="11.25">
      <c r="B164" s="175"/>
      <c r="D164" s="171" t="s">
        <v>152</v>
      </c>
      <c r="E164" s="176" t="s">
        <v>1</v>
      </c>
      <c r="F164" s="177" t="s">
        <v>89</v>
      </c>
      <c r="H164" s="178">
        <v>4.5</v>
      </c>
      <c r="I164" s="179"/>
      <c r="L164" s="175"/>
      <c r="M164" s="180"/>
      <c r="N164" s="181"/>
      <c r="O164" s="181"/>
      <c r="P164" s="181"/>
      <c r="Q164" s="181"/>
      <c r="R164" s="181"/>
      <c r="S164" s="181"/>
      <c r="T164" s="182"/>
      <c r="AT164" s="176" t="s">
        <v>152</v>
      </c>
      <c r="AU164" s="176" t="s">
        <v>83</v>
      </c>
      <c r="AV164" s="13" t="s">
        <v>83</v>
      </c>
      <c r="AW164" s="13" t="s">
        <v>30</v>
      </c>
      <c r="AX164" s="13" t="s">
        <v>81</v>
      </c>
      <c r="AY164" s="176" t="s">
        <v>141</v>
      </c>
    </row>
    <row r="165" spans="1:65" s="13" customFormat="1" ht="11.25">
      <c r="B165" s="175"/>
      <c r="D165" s="171" t="s">
        <v>152</v>
      </c>
      <c r="F165" s="177" t="s">
        <v>185</v>
      </c>
      <c r="H165" s="178">
        <v>9</v>
      </c>
      <c r="I165" s="179"/>
      <c r="L165" s="175"/>
      <c r="M165" s="180"/>
      <c r="N165" s="181"/>
      <c r="O165" s="181"/>
      <c r="P165" s="181"/>
      <c r="Q165" s="181"/>
      <c r="R165" s="181"/>
      <c r="S165" s="181"/>
      <c r="T165" s="182"/>
      <c r="AT165" s="176" t="s">
        <v>152</v>
      </c>
      <c r="AU165" s="176" t="s">
        <v>83</v>
      </c>
      <c r="AV165" s="13" t="s">
        <v>83</v>
      </c>
      <c r="AW165" s="13" t="s">
        <v>3</v>
      </c>
      <c r="AX165" s="13" t="s">
        <v>81</v>
      </c>
      <c r="AY165" s="176" t="s">
        <v>141</v>
      </c>
    </row>
    <row r="166" spans="1:65" s="2" customFormat="1" ht="16.5" customHeight="1">
      <c r="A166" s="32"/>
      <c r="B166" s="157"/>
      <c r="C166" s="158" t="s">
        <v>186</v>
      </c>
      <c r="D166" s="158" t="s">
        <v>143</v>
      </c>
      <c r="E166" s="159" t="s">
        <v>187</v>
      </c>
      <c r="F166" s="160" t="s">
        <v>188</v>
      </c>
      <c r="G166" s="161" t="s">
        <v>146</v>
      </c>
      <c r="H166" s="162">
        <v>4.5</v>
      </c>
      <c r="I166" s="163"/>
      <c r="J166" s="164">
        <f>ROUND(I166*H166,2)</f>
        <v>0</v>
      </c>
      <c r="K166" s="160" t="s">
        <v>147</v>
      </c>
      <c r="L166" s="33"/>
      <c r="M166" s="165" t="s">
        <v>1</v>
      </c>
      <c r="N166" s="166" t="s">
        <v>38</v>
      </c>
      <c r="O166" s="58"/>
      <c r="P166" s="167">
        <f>O166*H166</f>
        <v>0</v>
      </c>
      <c r="Q166" s="167">
        <v>0</v>
      </c>
      <c r="R166" s="167">
        <f>Q166*H166</f>
        <v>0</v>
      </c>
      <c r="S166" s="167">
        <v>0</v>
      </c>
      <c r="T166" s="168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9" t="s">
        <v>148</v>
      </c>
      <c r="AT166" s="169" t="s">
        <v>143</v>
      </c>
      <c r="AU166" s="169" t="s">
        <v>83</v>
      </c>
      <c r="AY166" s="17" t="s">
        <v>141</v>
      </c>
      <c r="BE166" s="170">
        <f>IF(N166="základní",J166,0)</f>
        <v>0</v>
      </c>
      <c r="BF166" s="170">
        <f>IF(N166="snížená",J166,0)</f>
        <v>0</v>
      </c>
      <c r="BG166" s="170">
        <f>IF(N166="zákl. přenesená",J166,0)</f>
        <v>0</v>
      </c>
      <c r="BH166" s="170">
        <f>IF(N166="sníž. přenesená",J166,0)</f>
        <v>0</v>
      </c>
      <c r="BI166" s="170">
        <f>IF(N166="nulová",J166,0)</f>
        <v>0</v>
      </c>
      <c r="BJ166" s="17" t="s">
        <v>81</v>
      </c>
      <c r="BK166" s="170">
        <f>ROUND(I166*H166,2)</f>
        <v>0</v>
      </c>
      <c r="BL166" s="17" t="s">
        <v>148</v>
      </c>
      <c r="BM166" s="169" t="s">
        <v>189</v>
      </c>
    </row>
    <row r="167" spans="1:65" s="2" customFormat="1" ht="19.5">
      <c r="A167" s="32"/>
      <c r="B167" s="33"/>
      <c r="C167" s="32"/>
      <c r="D167" s="171" t="s">
        <v>150</v>
      </c>
      <c r="E167" s="32"/>
      <c r="F167" s="172" t="s">
        <v>190</v>
      </c>
      <c r="G167" s="32"/>
      <c r="H167" s="32"/>
      <c r="I167" s="93"/>
      <c r="J167" s="32"/>
      <c r="K167" s="32"/>
      <c r="L167" s="33"/>
      <c r="M167" s="173"/>
      <c r="N167" s="174"/>
      <c r="O167" s="58"/>
      <c r="P167" s="58"/>
      <c r="Q167" s="58"/>
      <c r="R167" s="58"/>
      <c r="S167" s="58"/>
      <c r="T167" s="59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7" t="s">
        <v>150</v>
      </c>
      <c r="AU167" s="17" t="s">
        <v>83</v>
      </c>
    </row>
    <row r="168" spans="1:65" s="13" customFormat="1" ht="11.25">
      <c r="B168" s="175"/>
      <c r="D168" s="171" t="s">
        <v>152</v>
      </c>
      <c r="E168" s="176" t="s">
        <v>1</v>
      </c>
      <c r="F168" s="177" t="s">
        <v>89</v>
      </c>
      <c r="H168" s="178">
        <v>4.5</v>
      </c>
      <c r="I168" s="179"/>
      <c r="L168" s="175"/>
      <c r="M168" s="180"/>
      <c r="N168" s="181"/>
      <c r="O168" s="181"/>
      <c r="P168" s="181"/>
      <c r="Q168" s="181"/>
      <c r="R168" s="181"/>
      <c r="S168" s="181"/>
      <c r="T168" s="182"/>
      <c r="AT168" s="176" t="s">
        <v>152</v>
      </c>
      <c r="AU168" s="176" t="s">
        <v>83</v>
      </c>
      <c r="AV168" s="13" t="s">
        <v>83</v>
      </c>
      <c r="AW168" s="13" t="s">
        <v>30</v>
      </c>
      <c r="AX168" s="13" t="s">
        <v>81</v>
      </c>
      <c r="AY168" s="176" t="s">
        <v>141</v>
      </c>
    </row>
    <row r="169" spans="1:65" s="2" customFormat="1" ht="21.75" customHeight="1">
      <c r="A169" s="32"/>
      <c r="B169" s="157"/>
      <c r="C169" s="158" t="s">
        <v>191</v>
      </c>
      <c r="D169" s="158" t="s">
        <v>143</v>
      </c>
      <c r="E169" s="159" t="s">
        <v>192</v>
      </c>
      <c r="F169" s="160" t="s">
        <v>193</v>
      </c>
      <c r="G169" s="161" t="s">
        <v>146</v>
      </c>
      <c r="H169" s="162">
        <v>9.5</v>
      </c>
      <c r="I169" s="163"/>
      <c r="J169" s="164">
        <f>ROUND(I169*H169,2)</f>
        <v>0</v>
      </c>
      <c r="K169" s="160" t="s">
        <v>147</v>
      </c>
      <c r="L169" s="33"/>
      <c r="M169" s="165" t="s">
        <v>1</v>
      </c>
      <c r="N169" s="166" t="s">
        <v>38</v>
      </c>
      <c r="O169" s="58"/>
      <c r="P169" s="167">
        <f>O169*H169</f>
        <v>0</v>
      </c>
      <c r="Q169" s="167">
        <v>0</v>
      </c>
      <c r="R169" s="167">
        <f>Q169*H169</f>
        <v>0</v>
      </c>
      <c r="S169" s="167">
        <v>0</v>
      </c>
      <c r="T169" s="168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9" t="s">
        <v>148</v>
      </c>
      <c r="AT169" s="169" t="s">
        <v>143</v>
      </c>
      <c r="AU169" s="169" t="s">
        <v>83</v>
      </c>
      <c r="AY169" s="17" t="s">
        <v>141</v>
      </c>
      <c r="BE169" s="170">
        <f>IF(N169="základní",J169,0)</f>
        <v>0</v>
      </c>
      <c r="BF169" s="170">
        <f>IF(N169="snížená",J169,0)</f>
        <v>0</v>
      </c>
      <c r="BG169" s="170">
        <f>IF(N169="zákl. přenesená",J169,0)</f>
        <v>0</v>
      </c>
      <c r="BH169" s="170">
        <f>IF(N169="sníž. přenesená",J169,0)</f>
        <v>0</v>
      </c>
      <c r="BI169" s="170">
        <f>IF(N169="nulová",J169,0)</f>
        <v>0</v>
      </c>
      <c r="BJ169" s="17" t="s">
        <v>81</v>
      </c>
      <c r="BK169" s="170">
        <f>ROUND(I169*H169,2)</f>
        <v>0</v>
      </c>
      <c r="BL169" s="17" t="s">
        <v>148</v>
      </c>
      <c r="BM169" s="169" t="s">
        <v>194</v>
      </c>
    </row>
    <row r="170" spans="1:65" s="2" customFormat="1" ht="29.25">
      <c r="A170" s="32"/>
      <c r="B170" s="33"/>
      <c r="C170" s="32"/>
      <c r="D170" s="171" t="s">
        <v>150</v>
      </c>
      <c r="E170" s="32"/>
      <c r="F170" s="172" t="s">
        <v>195</v>
      </c>
      <c r="G170" s="32"/>
      <c r="H170" s="32"/>
      <c r="I170" s="93"/>
      <c r="J170" s="32"/>
      <c r="K170" s="32"/>
      <c r="L170" s="33"/>
      <c r="M170" s="173"/>
      <c r="N170" s="174"/>
      <c r="O170" s="58"/>
      <c r="P170" s="58"/>
      <c r="Q170" s="58"/>
      <c r="R170" s="58"/>
      <c r="S170" s="58"/>
      <c r="T170" s="59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150</v>
      </c>
      <c r="AU170" s="17" t="s">
        <v>83</v>
      </c>
    </row>
    <row r="171" spans="1:65" s="13" customFormat="1" ht="11.25">
      <c r="B171" s="175"/>
      <c r="D171" s="171" t="s">
        <v>152</v>
      </c>
      <c r="E171" s="176" t="s">
        <v>86</v>
      </c>
      <c r="F171" s="177" t="s">
        <v>196</v>
      </c>
      <c r="H171" s="178">
        <v>9.5</v>
      </c>
      <c r="I171" s="179"/>
      <c r="L171" s="175"/>
      <c r="M171" s="180"/>
      <c r="N171" s="181"/>
      <c r="O171" s="181"/>
      <c r="P171" s="181"/>
      <c r="Q171" s="181"/>
      <c r="R171" s="181"/>
      <c r="S171" s="181"/>
      <c r="T171" s="182"/>
      <c r="AT171" s="176" t="s">
        <v>152</v>
      </c>
      <c r="AU171" s="176" t="s">
        <v>83</v>
      </c>
      <c r="AV171" s="13" t="s">
        <v>83</v>
      </c>
      <c r="AW171" s="13" t="s">
        <v>30</v>
      </c>
      <c r="AX171" s="13" t="s">
        <v>81</v>
      </c>
      <c r="AY171" s="176" t="s">
        <v>141</v>
      </c>
    </row>
    <row r="172" spans="1:65" s="2" customFormat="1" ht="21.75" customHeight="1">
      <c r="A172" s="32"/>
      <c r="B172" s="157"/>
      <c r="C172" s="158" t="s">
        <v>197</v>
      </c>
      <c r="D172" s="158" t="s">
        <v>143</v>
      </c>
      <c r="E172" s="159" t="s">
        <v>198</v>
      </c>
      <c r="F172" s="160" t="s">
        <v>199</v>
      </c>
      <c r="G172" s="161" t="s">
        <v>146</v>
      </c>
      <c r="H172" s="162">
        <v>3.7</v>
      </c>
      <c r="I172" s="163"/>
      <c r="J172" s="164">
        <f>ROUND(I172*H172,2)</f>
        <v>0</v>
      </c>
      <c r="K172" s="160" t="s">
        <v>147</v>
      </c>
      <c r="L172" s="33"/>
      <c r="M172" s="165" t="s">
        <v>1</v>
      </c>
      <c r="N172" s="166" t="s">
        <v>38</v>
      </c>
      <c r="O172" s="58"/>
      <c r="P172" s="167">
        <f>O172*H172</f>
        <v>0</v>
      </c>
      <c r="Q172" s="167">
        <v>0</v>
      </c>
      <c r="R172" s="167">
        <f>Q172*H172</f>
        <v>0</v>
      </c>
      <c r="S172" s="167">
        <v>0</v>
      </c>
      <c r="T172" s="168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9" t="s">
        <v>148</v>
      </c>
      <c r="AT172" s="169" t="s">
        <v>143</v>
      </c>
      <c r="AU172" s="169" t="s">
        <v>83</v>
      </c>
      <c r="AY172" s="17" t="s">
        <v>141</v>
      </c>
      <c r="BE172" s="170">
        <f>IF(N172="základní",J172,0)</f>
        <v>0</v>
      </c>
      <c r="BF172" s="170">
        <f>IF(N172="snížená",J172,0)</f>
        <v>0</v>
      </c>
      <c r="BG172" s="170">
        <f>IF(N172="zákl. přenesená",J172,0)</f>
        <v>0</v>
      </c>
      <c r="BH172" s="170">
        <f>IF(N172="sníž. přenesená",J172,0)</f>
        <v>0</v>
      </c>
      <c r="BI172" s="170">
        <f>IF(N172="nulová",J172,0)</f>
        <v>0</v>
      </c>
      <c r="BJ172" s="17" t="s">
        <v>81</v>
      </c>
      <c r="BK172" s="170">
        <f>ROUND(I172*H172,2)</f>
        <v>0</v>
      </c>
      <c r="BL172" s="17" t="s">
        <v>148</v>
      </c>
      <c r="BM172" s="169" t="s">
        <v>200</v>
      </c>
    </row>
    <row r="173" spans="1:65" s="2" customFormat="1" ht="39">
      <c r="A173" s="32"/>
      <c r="B173" s="33"/>
      <c r="C173" s="32"/>
      <c r="D173" s="171" t="s">
        <v>150</v>
      </c>
      <c r="E173" s="32"/>
      <c r="F173" s="172" t="s">
        <v>201</v>
      </c>
      <c r="G173" s="32"/>
      <c r="H173" s="32"/>
      <c r="I173" s="93"/>
      <c r="J173" s="32"/>
      <c r="K173" s="32"/>
      <c r="L173" s="33"/>
      <c r="M173" s="173"/>
      <c r="N173" s="174"/>
      <c r="O173" s="58"/>
      <c r="P173" s="58"/>
      <c r="Q173" s="58"/>
      <c r="R173" s="58"/>
      <c r="S173" s="58"/>
      <c r="T173" s="5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150</v>
      </c>
      <c r="AU173" s="17" t="s">
        <v>83</v>
      </c>
    </row>
    <row r="174" spans="1:65" s="13" customFormat="1" ht="11.25">
      <c r="B174" s="175"/>
      <c r="D174" s="171" t="s">
        <v>152</v>
      </c>
      <c r="E174" s="176" t="s">
        <v>93</v>
      </c>
      <c r="F174" s="177" t="s">
        <v>202</v>
      </c>
      <c r="H174" s="178">
        <v>2.8</v>
      </c>
      <c r="I174" s="179"/>
      <c r="L174" s="175"/>
      <c r="M174" s="180"/>
      <c r="N174" s="181"/>
      <c r="O174" s="181"/>
      <c r="P174" s="181"/>
      <c r="Q174" s="181"/>
      <c r="R174" s="181"/>
      <c r="S174" s="181"/>
      <c r="T174" s="182"/>
      <c r="AT174" s="176" t="s">
        <v>152</v>
      </c>
      <c r="AU174" s="176" t="s">
        <v>83</v>
      </c>
      <c r="AV174" s="13" t="s">
        <v>83</v>
      </c>
      <c r="AW174" s="13" t="s">
        <v>30</v>
      </c>
      <c r="AX174" s="13" t="s">
        <v>73</v>
      </c>
      <c r="AY174" s="176" t="s">
        <v>141</v>
      </c>
    </row>
    <row r="175" spans="1:65" s="13" customFormat="1" ht="11.25">
      <c r="B175" s="175"/>
      <c r="D175" s="171" t="s">
        <v>152</v>
      </c>
      <c r="E175" s="176" t="s">
        <v>95</v>
      </c>
      <c r="F175" s="177" t="s">
        <v>203</v>
      </c>
      <c r="H175" s="178">
        <v>0.9</v>
      </c>
      <c r="I175" s="179"/>
      <c r="L175" s="175"/>
      <c r="M175" s="180"/>
      <c r="N175" s="181"/>
      <c r="O175" s="181"/>
      <c r="P175" s="181"/>
      <c r="Q175" s="181"/>
      <c r="R175" s="181"/>
      <c r="S175" s="181"/>
      <c r="T175" s="182"/>
      <c r="AT175" s="176" t="s">
        <v>152</v>
      </c>
      <c r="AU175" s="176" t="s">
        <v>83</v>
      </c>
      <c r="AV175" s="13" t="s">
        <v>83</v>
      </c>
      <c r="AW175" s="13" t="s">
        <v>30</v>
      </c>
      <c r="AX175" s="13" t="s">
        <v>73</v>
      </c>
      <c r="AY175" s="176" t="s">
        <v>141</v>
      </c>
    </row>
    <row r="176" spans="1:65" s="15" customFormat="1" ht="11.25">
      <c r="B176" s="190"/>
      <c r="D176" s="171" t="s">
        <v>152</v>
      </c>
      <c r="E176" s="191" t="s">
        <v>1</v>
      </c>
      <c r="F176" s="192" t="s">
        <v>166</v>
      </c>
      <c r="H176" s="193">
        <v>3.7</v>
      </c>
      <c r="I176" s="194"/>
      <c r="L176" s="190"/>
      <c r="M176" s="195"/>
      <c r="N176" s="196"/>
      <c r="O176" s="196"/>
      <c r="P176" s="196"/>
      <c r="Q176" s="196"/>
      <c r="R176" s="196"/>
      <c r="S176" s="196"/>
      <c r="T176" s="197"/>
      <c r="AT176" s="191" t="s">
        <v>152</v>
      </c>
      <c r="AU176" s="191" t="s">
        <v>83</v>
      </c>
      <c r="AV176" s="15" t="s">
        <v>148</v>
      </c>
      <c r="AW176" s="15" t="s">
        <v>30</v>
      </c>
      <c r="AX176" s="15" t="s">
        <v>81</v>
      </c>
      <c r="AY176" s="191" t="s">
        <v>141</v>
      </c>
    </row>
    <row r="177" spans="1:65" s="2" customFormat="1" ht="16.5" customHeight="1">
      <c r="A177" s="32"/>
      <c r="B177" s="157"/>
      <c r="C177" s="198" t="s">
        <v>204</v>
      </c>
      <c r="D177" s="198" t="s">
        <v>205</v>
      </c>
      <c r="E177" s="199" t="s">
        <v>206</v>
      </c>
      <c r="F177" s="200" t="s">
        <v>207</v>
      </c>
      <c r="G177" s="201" t="s">
        <v>182</v>
      </c>
      <c r="H177" s="202">
        <v>5.6</v>
      </c>
      <c r="I177" s="203"/>
      <c r="J177" s="204">
        <f>ROUND(I177*H177,2)</f>
        <v>0</v>
      </c>
      <c r="K177" s="200" t="s">
        <v>147</v>
      </c>
      <c r="L177" s="205"/>
      <c r="M177" s="206" t="s">
        <v>1</v>
      </c>
      <c r="N177" s="207" t="s">
        <v>38</v>
      </c>
      <c r="O177" s="58"/>
      <c r="P177" s="167">
        <f>O177*H177</f>
        <v>0</v>
      </c>
      <c r="Q177" s="167">
        <v>0</v>
      </c>
      <c r="R177" s="167">
        <f>Q177*H177</f>
        <v>0</v>
      </c>
      <c r="S177" s="167">
        <v>0</v>
      </c>
      <c r="T177" s="168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9" t="s">
        <v>191</v>
      </c>
      <c r="AT177" s="169" t="s">
        <v>205</v>
      </c>
      <c r="AU177" s="169" t="s">
        <v>83</v>
      </c>
      <c r="AY177" s="17" t="s">
        <v>141</v>
      </c>
      <c r="BE177" s="170">
        <f>IF(N177="základní",J177,0)</f>
        <v>0</v>
      </c>
      <c r="BF177" s="170">
        <f>IF(N177="snížená",J177,0)</f>
        <v>0</v>
      </c>
      <c r="BG177" s="170">
        <f>IF(N177="zákl. přenesená",J177,0)</f>
        <v>0</v>
      </c>
      <c r="BH177" s="170">
        <f>IF(N177="sníž. přenesená",J177,0)</f>
        <v>0</v>
      </c>
      <c r="BI177" s="170">
        <f>IF(N177="nulová",J177,0)</f>
        <v>0</v>
      </c>
      <c r="BJ177" s="17" t="s">
        <v>81</v>
      </c>
      <c r="BK177" s="170">
        <f>ROUND(I177*H177,2)</f>
        <v>0</v>
      </c>
      <c r="BL177" s="17" t="s">
        <v>148</v>
      </c>
      <c r="BM177" s="169" t="s">
        <v>208</v>
      </c>
    </row>
    <row r="178" spans="1:65" s="2" customFormat="1" ht="11.25">
      <c r="A178" s="32"/>
      <c r="B178" s="33"/>
      <c r="C178" s="32"/>
      <c r="D178" s="171" t="s">
        <v>150</v>
      </c>
      <c r="E178" s="32"/>
      <c r="F178" s="172" t="s">
        <v>207</v>
      </c>
      <c r="G178" s="32"/>
      <c r="H178" s="32"/>
      <c r="I178" s="93"/>
      <c r="J178" s="32"/>
      <c r="K178" s="32"/>
      <c r="L178" s="33"/>
      <c r="M178" s="173"/>
      <c r="N178" s="174"/>
      <c r="O178" s="58"/>
      <c r="P178" s="58"/>
      <c r="Q178" s="58"/>
      <c r="R178" s="58"/>
      <c r="S178" s="58"/>
      <c r="T178" s="59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150</v>
      </c>
      <c r="AU178" s="17" t="s">
        <v>83</v>
      </c>
    </row>
    <row r="179" spans="1:65" s="13" customFormat="1" ht="11.25">
      <c r="B179" s="175"/>
      <c r="D179" s="171" t="s">
        <v>152</v>
      </c>
      <c r="E179" s="176" t="s">
        <v>1</v>
      </c>
      <c r="F179" s="177" t="s">
        <v>93</v>
      </c>
      <c r="H179" s="178">
        <v>2.8</v>
      </c>
      <c r="I179" s="179"/>
      <c r="L179" s="175"/>
      <c r="M179" s="180"/>
      <c r="N179" s="181"/>
      <c r="O179" s="181"/>
      <c r="P179" s="181"/>
      <c r="Q179" s="181"/>
      <c r="R179" s="181"/>
      <c r="S179" s="181"/>
      <c r="T179" s="182"/>
      <c r="AT179" s="176" t="s">
        <v>152</v>
      </c>
      <c r="AU179" s="176" t="s">
        <v>83</v>
      </c>
      <c r="AV179" s="13" t="s">
        <v>83</v>
      </c>
      <c r="AW179" s="13" t="s">
        <v>30</v>
      </c>
      <c r="AX179" s="13" t="s">
        <v>81</v>
      </c>
      <c r="AY179" s="176" t="s">
        <v>141</v>
      </c>
    </row>
    <row r="180" spans="1:65" s="13" customFormat="1" ht="11.25">
      <c r="B180" s="175"/>
      <c r="D180" s="171" t="s">
        <v>152</v>
      </c>
      <c r="F180" s="177" t="s">
        <v>209</v>
      </c>
      <c r="H180" s="178">
        <v>5.6</v>
      </c>
      <c r="I180" s="179"/>
      <c r="L180" s="175"/>
      <c r="M180" s="180"/>
      <c r="N180" s="181"/>
      <c r="O180" s="181"/>
      <c r="P180" s="181"/>
      <c r="Q180" s="181"/>
      <c r="R180" s="181"/>
      <c r="S180" s="181"/>
      <c r="T180" s="182"/>
      <c r="AT180" s="176" t="s">
        <v>152</v>
      </c>
      <c r="AU180" s="176" t="s">
        <v>83</v>
      </c>
      <c r="AV180" s="13" t="s">
        <v>83</v>
      </c>
      <c r="AW180" s="13" t="s">
        <v>3</v>
      </c>
      <c r="AX180" s="13" t="s">
        <v>81</v>
      </c>
      <c r="AY180" s="176" t="s">
        <v>141</v>
      </c>
    </row>
    <row r="181" spans="1:65" s="2" customFormat="1" ht="16.5" customHeight="1">
      <c r="A181" s="32"/>
      <c r="B181" s="157"/>
      <c r="C181" s="198" t="s">
        <v>210</v>
      </c>
      <c r="D181" s="198" t="s">
        <v>205</v>
      </c>
      <c r="E181" s="199" t="s">
        <v>211</v>
      </c>
      <c r="F181" s="200" t="s">
        <v>212</v>
      </c>
      <c r="G181" s="201" t="s">
        <v>182</v>
      </c>
      <c r="H181" s="202">
        <v>1.8</v>
      </c>
      <c r="I181" s="203"/>
      <c r="J181" s="204">
        <f>ROUND(I181*H181,2)</f>
        <v>0</v>
      </c>
      <c r="K181" s="200" t="s">
        <v>147</v>
      </c>
      <c r="L181" s="205"/>
      <c r="M181" s="206" t="s">
        <v>1</v>
      </c>
      <c r="N181" s="207" t="s">
        <v>38</v>
      </c>
      <c r="O181" s="58"/>
      <c r="P181" s="167">
        <f>O181*H181</f>
        <v>0</v>
      </c>
      <c r="Q181" s="167">
        <v>1</v>
      </c>
      <c r="R181" s="167">
        <f>Q181*H181</f>
        <v>1.8</v>
      </c>
      <c r="S181" s="167">
        <v>0</v>
      </c>
      <c r="T181" s="168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9" t="s">
        <v>191</v>
      </c>
      <c r="AT181" s="169" t="s">
        <v>205</v>
      </c>
      <c r="AU181" s="169" t="s">
        <v>83</v>
      </c>
      <c r="AY181" s="17" t="s">
        <v>141</v>
      </c>
      <c r="BE181" s="170">
        <f>IF(N181="základní",J181,0)</f>
        <v>0</v>
      </c>
      <c r="BF181" s="170">
        <f>IF(N181="snížená",J181,0)</f>
        <v>0</v>
      </c>
      <c r="BG181" s="170">
        <f>IF(N181="zákl. přenesená",J181,0)</f>
        <v>0</v>
      </c>
      <c r="BH181" s="170">
        <f>IF(N181="sníž. přenesená",J181,0)</f>
        <v>0</v>
      </c>
      <c r="BI181" s="170">
        <f>IF(N181="nulová",J181,0)</f>
        <v>0</v>
      </c>
      <c r="BJ181" s="17" t="s">
        <v>81</v>
      </c>
      <c r="BK181" s="170">
        <f>ROUND(I181*H181,2)</f>
        <v>0</v>
      </c>
      <c r="BL181" s="17" t="s">
        <v>148</v>
      </c>
      <c r="BM181" s="169" t="s">
        <v>213</v>
      </c>
    </row>
    <row r="182" spans="1:65" s="2" customFormat="1" ht="11.25">
      <c r="A182" s="32"/>
      <c r="B182" s="33"/>
      <c r="C182" s="32"/>
      <c r="D182" s="171" t="s">
        <v>150</v>
      </c>
      <c r="E182" s="32"/>
      <c r="F182" s="172" t="s">
        <v>212</v>
      </c>
      <c r="G182" s="32"/>
      <c r="H182" s="32"/>
      <c r="I182" s="93"/>
      <c r="J182" s="32"/>
      <c r="K182" s="32"/>
      <c r="L182" s="33"/>
      <c r="M182" s="173"/>
      <c r="N182" s="174"/>
      <c r="O182" s="58"/>
      <c r="P182" s="58"/>
      <c r="Q182" s="58"/>
      <c r="R182" s="58"/>
      <c r="S182" s="58"/>
      <c r="T182" s="5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150</v>
      </c>
      <c r="AU182" s="17" t="s">
        <v>83</v>
      </c>
    </row>
    <row r="183" spans="1:65" s="13" customFormat="1" ht="11.25">
      <c r="B183" s="175"/>
      <c r="D183" s="171" t="s">
        <v>152</v>
      </c>
      <c r="E183" s="176" t="s">
        <v>1</v>
      </c>
      <c r="F183" s="177" t="s">
        <v>95</v>
      </c>
      <c r="H183" s="178">
        <v>0.9</v>
      </c>
      <c r="I183" s="179"/>
      <c r="L183" s="175"/>
      <c r="M183" s="180"/>
      <c r="N183" s="181"/>
      <c r="O183" s="181"/>
      <c r="P183" s="181"/>
      <c r="Q183" s="181"/>
      <c r="R183" s="181"/>
      <c r="S183" s="181"/>
      <c r="T183" s="182"/>
      <c r="AT183" s="176" t="s">
        <v>152</v>
      </c>
      <c r="AU183" s="176" t="s">
        <v>83</v>
      </c>
      <c r="AV183" s="13" t="s">
        <v>83</v>
      </c>
      <c r="AW183" s="13" t="s">
        <v>30</v>
      </c>
      <c r="AX183" s="13" t="s">
        <v>81</v>
      </c>
      <c r="AY183" s="176" t="s">
        <v>141</v>
      </c>
    </row>
    <row r="184" spans="1:65" s="13" customFormat="1" ht="11.25">
      <c r="B184" s="175"/>
      <c r="D184" s="171" t="s">
        <v>152</v>
      </c>
      <c r="F184" s="177" t="s">
        <v>214</v>
      </c>
      <c r="H184" s="178">
        <v>1.8</v>
      </c>
      <c r="I184" s="179"/>
      <c r="L184" s="175"/>
      <c r="M184" s="180"/>
      <c r="N184" s="181"/>
      <c r="O184" s="181"/>
      <c r="P184" s="181"/>
      <c r="Q184" s="181"/>
      <c r="R184" s="181"/>
      <c r="S184" s="181"/>
      <c r="T184" s="182"/>
      <c r="AT184" s="176" t="s">
        <v>152</v>
      </c>
      <c r="AU184" s="176" t="s">
        <v>83</v>
      </c>
      <c r="AV184" s="13" t="s">
        <v>83</v>
      </c>
      <c r="AW184" s="13" t="s">
        <v>3</v>
      </c>
      <c r="AX184" s="13" t="s">
        <v>81</v>
      </c>
      <c r="AY184" s="176" t="s">
        <v>141</v>
      </c>
    </row>
    <row r="185" spans="1:65" s="12" customFormat="1" ht="22.9" customHeight="1">
      <c r="B185" s="144"/>
      <c r="D185" s="145" t="s">
        <v>72</v>
      </c>
      <c r="E185" s="155" t="s">
        <v>83</v>
      </c>
      <c r="F185" s="155" t="s">
        <v>215</v>
      </c>
      <c r="I185" s="147"/>
      <c r="J185" s="156">
        <f>BK185</f>
        <v>0</v>
      </c>
      <c r="L185" s="144"/>
      <c r="M185" s="149"/>
      <c r="N185" s="150"/>
      <c r="O185" s="150"/>
      <c r="P185" s="151">
        <f>SUM(P186:P189)</f>
        <v>0</v>
      </c>
      <c r="Q185" s="150"/>
      <c r="R185" s="151">
        <f>SUM(R186:R189)</f>
        <v>0</v>
      </c>
      <c r="S185" s="150"/>
      <c r="T185" s="152">
        <f>SUM(T186:T189)</f>
        <v>0</v>
      </c>
      <c r="AR185" s="145" t="s">
        <v>81</v>
      </c>
      <c r="AT185" s="153" t="s">
        <v>72</v>
      </c>
      <c r="AU185" s="153" t="s">
        <v>81</v>
      </c>
      <c r="AY185" s="145" t="s">
        <v>141</v>
      </c>
      <c r="BK185" s="154">
        <f>SUM(BK186:BK189)</f>
        <v>0</v>
      </c>
    </row>
    <row r="186" spans="1:65" s="2" customFormat="1" ht="16.5" customHeight="1">
      <c r="A186" s="32"/>
      <c r="B186" s="157"/>
      <c r="C186" s="158" t="s">
        <v>216</v>
      </c>
      <c r="D186" s="158" t="s">
        <v>143</v>
      </c>
      <c r="E186" s="159" t="s">
        <v>217</v>
      </c>
      <c r="F186" s="160" t="s">
        <v>218</v>
      </c>
      <c r="G186" s="161" t="s">
        <v>219</v>
      </c>
      <c r="H186" s="162">
        <v>24</v>
      </c>
      <c r="I186" s="163"/>
      <c r="J186" s="164">
        <f>ROUND(I186*H186,2)</f>
        <v>0</v>
      </c>
      <c r="K186" s="160" t="s">
        <v>1</v>
      </c>
      <c r="L186" s="33"/>
      <c r="M186" s="165" t="s">
        <v>1</v>
      </c>
      <c r="N186" s="166" t="s">
        <v>38</v>
      </c>
      <c r="O186" s="58"/>
      <c r="P186" s="167">
        <f>O186*H186</f>
        <v>0</v>
      </c>
      <c r="Q186" s="167">
        <v>0</v>
      </c>
      <c r="R186" s="167">
        <f>Q186*H186</f>
        <v>0</v>
      </c>
      <c r="S186" s="167">
        <v>0</v>
      </c>
      <c r="T186" s="168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9" t="s">
        <v>220</v>
      </c>
      <c r="AT186" s="169" t="s">
        <v>143</v>
      </c>
      <c r="AU186" s="169" t="s">
        <v>83</v>
      </c>
      <c r="AY186" s="17" t="s">
        <v>141</v>
      </c>
      <c r="BE186" s="170">
        <f>IF(N186="základní",J186,0)</f>
        <v>0</v>
      </c>
      <c r="BF186" s="170">
        <f>IF(N186="snížená",J186,0)</f>
        <v>0</v>
      </c>
      <c r="BG186" s="170">
        <f>IF(N186="zákl. přenesená",J186,0)</f>
        <v>0</v>
      </c>
      <c r="BH186" s="170">
        <f>IF(N186="sníž. přenesená",J186,0)</f>
        <v>0</v>
      </c>
      <c r="BI186" s="170">
        <f>IF(N186="nulová",J186,0)</f>
        <v>0</v>
      </c>
      <c r="BJ186" s="17" t="s">
        <v>81</v>
      </c>
      <c r="BK186" s="170">
        <f>ROUND(I186*H186,2)</f>
        <v>0</v>
      </c>
      <c r="BL186" s="17" t="s">
        <v>220</v>
      </c>
      <c r="BM186" s="169" t="s">
        <v>221</v>
      </c>
    </row>
    <row r="187" spans="1:65" s="2" customFormat="1" ht="11.25">
      <c r="A187" s="32"/>
      <c r="B187" s="33"/>
      <c r="C187" s="32"/>
      <c r="D187" s="171" t="s">
        <v>150</v>
      </c>
      <c r="E187" s="32"/>
      <c r="F187" s="172" t="s">
        <v>218</v>
      </c>
      <c r="G187" s="32"/>
      <c r="H187" s="32"/>
      <c r="I187" s="93"/>
      <c r="J187" s="32"/>
      <c r="K187" s="32"/>
      <c r="L187" s="33"/>
      <c r="M187" s="173"/>
      <c r="N187" s="174"/>
      <c r="O187" s="58"/>
      <c r="P187" s="58"/>
      <c r="Q187" s="58"/>
      <c r="R187" s="58"/>
      <c r="S187" s="58"/>
      <c r="T187" s="59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150</v>
      </c>
      <c r="AU187" s="17" t="s">
        <v>83</v>
      </c>
    </row>
    <row r="188" spans="1:65" s="2" customFormat="1" ht="21.75" customHeight="1">
      <c r="A188" s="32"/>
      <c r="B188" s="157"/>
      <c r="C188" s="158" t="s">
        <v>222</v>
      </c>
      <c r="D188" s="158" t="s">
        <v>143</v>
      </c>
      <c r="E188" s="159" t="s">
        <v>223</v>
      </c>
      <c r="F188" s="160" t="s">
        <v>224</v>
      </c>
      <c r="G188" s="161" t="s">
        <v>146</v>
      </c>
      <c r="H188" s="162">
        <v>0.4</v>
      </c>
      <c r="I188" s="163"/>
      <c r="J188" s="164">
        <f>ROUND(I188*H188,2)</f>
        <v>0</v>
      </c>
      <c r="K188" s="160" t="s">
        <v>1</v>
      </c>
      <c r="L188" s="33"/>
      <c r="M188" s="165" t="s">
        <v>1</v>
      </c>
      <c r="N188" s="166" t="s">
        <v>38</v>
      </c>
      <c r="O188" s="58"/>
      <c r="P188" s="167">
        <f>O188*H188</f>
        <v>0</v>
      </c>
      <c r="Q188" s="167">
        <v>0</v>
      </c>
      <c r="R188" s="167">
        <f>Q188*H188</f>
        <v>0</v>
      </c>
      <c r="S188" s="167">
        <v>0</v>
      </c>
      <c r="T188" s="168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9" t="s">
        <v>220</v>
      </c>
      <c r="AT188" s="169" t="s">
        <v>143</v>
      </c>
      <c r="AU188" s="169" t="s">
        <v>83</v>
      </c>
      <c r="AY188" s="17" t="s">
        <v>141</v>
      </c>
      <c r="BE188" s="170">
        <f>IF(N188="základní",J188,0)</f>
        <v>0</v>
      </c>
      <c r="BF188" s="170">
        <f>IF(N188="snížená",J188,0)</f>
        <v>0</v>
      </c>
      <c r="BG188" s="170">
        <f>IF(N188="zákl. přenesená",J188,0)</f>
        <v>0</v>
      </c>
      <c r="BH188" s="170">
        <f>IF(N188="sníž. přenesená",J188,0)</f>
        <v>0</v>
      </c>
      <c r="BI188" s="170">
        <f>IF(N188="nulová",J188,0)</f>
        <v>0</v>
      </c>
      <c r="BJ188" s="17" t="s">
        <v>81</v>
      </c>
      <c r="BK188" s="170">
        <f>ROUND(I188*H188,2)</f>
        <v>0</v>
      </c>
      <c r="BL188" s="17" t="s">
        <v>220</v>
      </c>
      <c r="BM188" s="169" t="s">
        <v>225</v>
      </c>
    </row>
    <row r="189" spans="1:65" s="2" customFormat="1" ht="11.25">
      <c r="A189" s="32"/>
      <c r="B189" s="33"/>
      <c r="C189" s="32"/>
      <c r="D189" s="171" t="s">
        <v>150</v>
      </c>
      <c r="E189" s="32"/>
      <c r="F189" s="172" t="s">
        <v>224</v>
      </c>
      <c r="G189" s="32"/>
      <c r="H189" s="32"/>
      <c r="I189" s="93"/>
      <c r="J189" s="32"/>
      <c r="K189" s="32"/>
      <c r="L189" s="33"/>
      <c r="M189" s="173"/>
      <c r="N189" s="174"/>
      <c r="O189" s="58"/>
      <c r="P189" s="58"/>
      <c r="Q189" s="58"/>
      <c r="R189" s="58"/>
      <c r="S189" s="58"/>
      <c r="T189" s="59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7" t="s">
        <v>150</v>
      </c>
      <c r="AU189" s="17" t="s">
        <v>83</v>
      </c>
    </row>
    <row r="190" spans="1:65" s="12" customFormat="1" ht="22.9" customHeight="1">
      <c r="B190" s="144"/>
      <c r="D190" s="145" t="s">
        <v>72</v>
      </c>
      <c r="E190" s="155" t="s">
        <v>159</v>
      </c>
      <c r="F190" s="155" t="s">
        <v>226</v>
      </c>
      <c r="I190" s="147"/>
      <c r="J190" s="156">
        <f>BK190</f>
        <v>0</v>
      </c>
      <c r="L190" s="144"/>
      <c r="M190" s="149"/>
      <c r="N190" s="150"/>
      <c r="O190" s="150"/>
      <c r="P190" s="151">
        <f>SUM(P191:P204)</f>
        <v>0</v>
      </c>
      <c r="Q190" s="150"/>
      <c r="R190" s="151">
        <f>SUM(R191:R204)</f>
        <v>0</v>
      </c>
      <c r="S190" s="150"/>
      <c r="T190" s="152">
        <f>SUM(T191:T204)</f>
        <v>0</v>
      </c>
      <c r="AR190" s="145" t="s">
        <v>81</v>
      </c>
      <c r="AT190" s="153" t="s">
        <v>72</v>
      </c>
      <c r="AU190" s="153" t="s">
        <v>81</v>
      </c>
      <c r="AY190" s="145" t="s">
        <v>141</v>
      </c>
      <c r="BK190" s="154">
        <f>SUM(BK191:BK204)</f>
        <v>0</v>
      </c>
    </row>
    <row r="191" spans="1:65" s="2" customFormat="1" ht="21.75" customHeight="1">
      <c r="A191" s="32"/>
      <c r="B191" s="157"/>
      <c r="C191" s="158" t="s">
        <v>227</v>
      </c>
      <c r="D191" s="158" t="s">
        <v>143</v>
      </c>
      <c r="E191" s="159" t="s">
        <v>228</v>
      </c>
      <c r="F191" s="160" t="s">
        <v>229</v>
      </c>
      <c r="G191" s="161" t="s">
        <v>230</v>
      </c>
      <c r="H191" s="162">
        <v>1</v>
      </c>
      <c r="I191" s="163"/>
      <c r="J191" s="164">
        <f>ROUND(I191*H191,2)</f>
        <v>0</v>
      </c>
      <c r="K191" s="160" t="s">
        <v>1</v>
      </c>
      <c r="L191" s="33"/>
      <c r="M191" s="165" t="s">
        <v>1</v>
      </c>
      <c r="N191" s="166" t="s">
        <v>38</v>
      </c>
      <c r="O191" s="58"/>
      <c r="P191" s="167">
        <f>O191*H191</f>
        <v>0</v>
      </c>
      <c r="Q191" s="167">
        <v>0</v>
      </c>
      <c r="R191" s="167">
        <f>Q191*H191</f>
        <v>0</v>
      </c>
      <c r="S191" s="167">
        <v>0</v>
      </c>
      <c r="T191" s="168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9" t="s">
        <v>220</v>
      </c>
      <c r="AT191" s="169" t="s">
        <v>143</v>
      </c>
      <c r="AU191" s="169" t="s">
        <v>83</v>
      </c>
      <c r="AY191" s="17" t="s">
        <v>141</v>
      </c>
      <c r="BE191" s="170">
        <f>IF(N191="základní",J191,0)</f>
        <v>0</v>
      </c>
      <c r="BF191" s="170">
        <f>IF(N191="snížená",J191,0)</f>
        <v>0</v>
      </c>
      <c r="BG191" s="170">
        <f>IF(N191="zákl. přenesená",J191,0)</f>
        <v>0</v>
      </c>
      <c r="BH191" s="170">
        <f>IF(N191="sníž. přenesená",J191,0)</f>
        <v>0</v>
      </c>
      <c r="BI191" s="170">
        <f>IF(N191="nulová",J191,0)</f>
        <v>0</v>
      </c>
      <c r="BJ191" s="17" t="s">
        <v>81</v>
      </c>
      <c r="BK191" s="170">
        <f>ROUND(I191*H191,2)</f>
        <v>0</v>
      </c>
      <c r="BL191" s="17" t="s">
        <v>220</v>
      </c>
      <c r="BM191" s="169" t="s">
        <v>231</v>
      </c>
    </row>
    <row r="192" spans="1:65" s="2" customFormat="1" ht="19.5">
      <c r="A192" s="32"/>
      <c r="B192" s="33"/>
      <c r="C192" s="32"/>
      <c r="D192" s="171" t="s">
        <v>150</v>
      </c>
      <c r="E192" s="32"/>
      <c r="F192" s="172" t="s">
        <v>229</v>
      </c>
      <c r="G192" s="32"/>
      <c r="H192" s="32"/>
      <c r="I192" s="93"/>
      <c r="J192" s="32"/>
      <c r="K192" s="32"/>
      <c r="L192" s="33"/>
      <c r="M192" s="173"/>
      <c r="N192" s="174"/>
      <c r="O192" s="58"/>
      <c r="P192" s="58"/>
      <c r="Q192" s="58"/>
      <c r="R192" s="58"/>
      <c r="S192" s="58"/>
      <c r="T192" s="59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7" t="s">
        <v>150</v>
      </c>
      <c r="AU192" s="17" t="s">
        <v>83</v>
      </c>
    </row>
    <row r="193" spans="1:65" s="2" customFormat="1" ht="21.75" customHeight="1">
      <c r="A193" s="32"/>
      <c r="B193" s="157"/>
      <c r="C193" s="158" t="s">
        <v>8</v>
      </c>
      <c r="D193" s="158" t="s">
        <v>143</v>
      </c>
      <c r="E193" s="159" t="s">
        <v>232</v>
      </c>
      <c r="F193" s="160" t="s">
        <v>233</v>
      </c>
      <c r="G193" s="161" t="s">
        <v>230</v>
      </c>
      <c r="H193" s="162">
        <v>1</v>
      </c>
      <c r="I193" s="163"/>
      <c r="J193" s="164">
        <f>ROUND(I193*H193,2)</f>
        <v>0</v>
      </c>
      <c r="K193" s="160" t="s">
        <v>1</v>
      </c>
      <c r="L193" s="33"/>
      <c r="M193" s="165" t="s">
        <v>1</v>
      </c>
      <c r="N193" s="166" t="s">
        <v>38</v>
      </c>
      <c r="O193" s="58"/>
      <c r="P193" s="167">
        <f>O193*H193</f>
        <v>0</v>
      </c>
      <c r="Q193" s="167">
        <v>0</v>
      </c>
      <c r="R193" s="167">
        <f>Q193*H193</f>
        <v>0</v>
      </c>
      <c r="S193" s="167">
        <v>0</v>
      </c>
      <c r="T193" s="168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9" t="s">
        <v>220</v>
      </c>
      <c r="AT193" s="169" t="s">
        <v>143</v>
      </c>
      <c r="AU193" s="169" t="s">
        <v>83</v>
      </c>
      <c r="AY193" s="17" t="s">
        <v>141</v>
      </c>
      <c r="BE193" s="170">
        <f>IF(N193="základní",J193,0)</f>
        <v>0</v>
      </c>
      <c r="BF193" s="170">
        <f>IF(N193="snížená",J193,0)</f>
        <v>0</v>
      </c>
      <c r="BG193" s="170">
        <f>IF(N193="zákl. přenesená",J193,0)</f>
        <v>0</v>
      </c>
      <c r="BH193" s="170">
        <f>IF(N193="sníž. přenesená",J193,0)</f>
        <v>0</v>
      </c>
      <c r="BI193" s="170">
        <f>IF(N193="nulová",J193,0)</f>
        <v>0</v>
      </c>
      <c r="BJ193" s="17" t="s">
        <v>81</v>
      </c>
      <c r="BK193" s="170">
        <f>ROUND(I193*H193,2)</f>
        <v>0</v>
      </c>
      <c r="BL193" s="17" t="s">
        <v>220</v>
      </c>
      <c r="BM193" s="169" t="s">
        <v>234</v>
      </c>
    </row>
    <row r="194" spans="1:65" s="2" customFormat="1" ht="19.5">
      <c r="A194" s="32"/>
      <c r="B194" s="33"/>
      <c r="C194" s="32"/>
      <c r="D194" s="171" t="s">
        <v>150</v>
      </c>
      <c r="E194" s="32"/>
      <c r="F194" s="172" t="s">
        <v>233</v>
      </c>
      <c r="G194" s="32"/>
      <c r="H194" s="32"/>
      <c r="I194" s="93"/>
      <c r="J194" s="32"/>
      <c r="K194" s="32"/>
      <c r="L194" s="33"/>
      <c r="M194" s="173"/>
      <c r="N194" s="174"/>
      <c r="O194" s="58"/>
      <c r="P194" s="58"/>
      <c r="Q194" s="58"/>
      <c r="R194" s="58"/>
      <c r="S194" s="58"/>
      <c r="T194" s="59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150</v>
      </c>
      <c r="AU194" s="17" t="s">
        <v>83</v>
      </c>
    </row>
    <row r="195" spans="1:65" s="2" customFormat="1" ht="21.75" customHeight="1">
      <c r="A195" s="32"/>
      <c r="B195" s="157"/>
      <c r="C195" s="158" t="s">
        <v>220</v>
      </c>
      <c r="D195" s="158" t="s">
        <v>143</v>
      </c>
      <c r="E195" s="159" t="s">
        <v>235</v>
      </c>
      <c r="F195" s="160" t="s">
        <v>236</v>
      </c>
      <c r="G195" s="161" t="s">
        <v>230</v>
      </c>
      <c r="H195" s="162">
        <v>1</v>
      </c>
      <c r="I195" s="163"/>
      <c r="J195" s="164">
        <f>ROUND(I195*H195,2)</f>
        <v>0</v>
      </c>
      <c r="K195" s="160" t="s">
        <v>1</v>
      </c>
      <c r="L195" s="33"/>
      <c r="M195" s="165" t="s">
        <v>1</v>
      </c>
      <c r="N195" s="166" t="s">
        <v>38</v>
      </c>
      <c r="O195" s="58"/>
      <c r="P195" s="167">
        <f>O195*H195</f>
        <v>0</v>
      </c>
      <c r="Q195" s="167">
        <v>0</v>
      </c>
      <c r="R195" s="167">
        <f>Q195*H195</f>
        <v>0</v>
      </c>
      <c r="S195" s="167">
        <v>0</v>
      </c>
      <c r="T195" s="168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9" t="s">
        <v>220</v>
      </c>
      <c r="AT195" s="169" t="s">
        <v>143</v>
      </c>
      <c r="AU195" s="169" t="s">
        <v>83</v>
      </c>
      <c r="AY195" s="17" t="s">
        <v>141</v>
      </c>
      <c r="BE195" s="170">
        <f>IF(N195="základní",J195,0)</f>
        <v>0</v>
      </c>
      <c r="BF195" s="170">
        <f>IF(N195="snížená",J195,0)</f>
        <v>0</v>
      </c>
      <c r="BG195" s="170">
        <f>IF(N195="zákl. přenesená",J195,0)</f>
        <v>0</v>
      </c>
      <c r="BH195" s="170">
        <f>IF(N195="sníž. přenesená",J195,0)</f>
        <v>0</v>
      </c>
      <c r="BI195" s="170">
        <f>IF(N195="nulová",J195,0)</f>
        <v>0</v>
      </c>
      <c r="BJ195" s="17" t="s">
        <v>81</v>
      </c>
      <c r="BK195" s="170">
        <f>ROUND(I195*H195,2)</f>
        <v>0</v>
      </c>
      <c r="BL195" s="17" t="s">
        <v>220</v>
      </c>
      <c r="BM195" s="169" t="s">
        <v>237</v>
      </c>
    </row>
    <row r="196" spans="1:65" s="2" customFormat="1" ht="19.5">
      <c r="A196" s="32"/>
      <c r="B196" s="33"/>
      <c r="C196" s="32"/>
      <c r="D196" s="171" t="s">
        <v>150</v>
      </c>
      <c r="E196" s="32"/>
      <c r="F196" s="172" t="s">
        <v>236</v>
      </c>
      <c r="G196" s="32"/>
      <c r="H196" s="32"/>
      <c r="I196" s="93"/>
      <c r="J196" s="32"/>
      <c r="K196" s="32"/>
      <c r="L196" s="33"/>
      <c r="M196" s="173"/>
      <c r="N196" s="174"/>
      <c r="O196" s="58"/>
      <c r="P196" s="58"/>
      <c r="Q196" s="58"/>
      <c r="R196" s="58"/>
      <c r="S196" s="58"/>
      <c r="T196" s="59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150</v>
      </c>
      <c r="AU196" s="17" t="s">
        <v>83</v>
      </c>
    </row>
    <row r="197" spans="1:65" s="2" customFormat="1" ht="21.75" customHeight="1">
      <c r="A197" s="32"/>
      <c r="B197" s="157"/>
      <c r="C197" s="158" t="s">
        <v>238</v>
      </c>
      <c r="D197" s="158" t="s">
        <v>143</v>
      </c>
      <c r="E197" s="159" t="s">
        <v>239</v>
      </c>
      <c r="F197" s="160" t="s">
        <v>240</v>
      </c>
      <c r="G197" s="161" t="s">
        <v>230</v>
      </c>
      <c r="H197" s="162">
        <v>1</v>
      </c>
      <c r="I197" s="163"/>
      <c r="J197" s="164">
        <f>ROUND(I197*H197,2)</f>
        <v>0</v>
      </c>
      <c r="K197" s="160" t="s">
        <v>1</v>
      </c>
      <c r="L197" s="33"/>
      <c r="M197" s="165" t="s">
        <v>1</v>
      </c>
      <c r="N197" s="166" t="s">
        <v>38</v>
      </c>
      <c r="O197" s="58"/>
      <c r="P197" s="167">
        <f>O197*H197</f>
        <v>0</v>
      </c>
      <c r="Q197" s="167">
        <v>0</v>
      </c>
      <c r="R197" s="167">
        <f>Q197*H197</f>
        <v>0</v>
      </c>
      <c r="S197" s="167">
        <v>0</v>
      </c>
      <c r="T197" s="168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9" t="s">
        <v>220</v>
      </c>
      <c r="AT197" s="169" t="s">
        <v>143</v>
      </c>
      <c r="AU197" s="169" t="s">
        <v>83</v>
      </c>
      <c r="AY197" s="17" t="s">
        <v>141</v>
      </c>
      <c r="BE197" s="170">
        <f>IF(N197="základní",J197,0)</f>
        <v>0</v>
      </c>
      <c r="BF197" s="170">
        <f>IF(N197="snížená",J197,0)</f>
        <v>0</v>
      </c>
      <c r="BG197" s="170">
        <f>IF(N197="zákl. přenesená",J197,0)</f>
        <v>0</v>
      </c>
      <c r="BH197" s="170">
        <f>IF(N197="sníž. přenesená",J197,0)</f>
        <v>0</v>
      </c>
      <c r="BI197" s="170">
        <f>IF(N197="nulová",J197,0)</f>
        <v>0</v>
      </c>
      <c r="BJ197" s="17" t="s">
        <v>81</v>
      </c>
      <c r="BK197" s="170">
        <f>ROUND(I197*H197,2)</f>
        <v>0</v>
      </c>
      <c r="BL197" s="17" t="s">
        <v>220</v>
      </c>
      <c r="BM197" s="169" t="s">
        <v>241</v>
      </c>
    </row>
    <row r="198" spans="1:65" s="2" customFormat="1" ht="19.5">
      <c r="A198" s="32"/>
      <c r="B198" s="33"/>
      <c r="C198" s="32"/>
      <c r="D198" s="171" t="s">
        <v>150</v>
      </c>
      <c r="E198" s="32"/>
      <c r="F198" s="172" t="s">
        <v>240</v>
      </c>
      <c r="G198" s="32"/>
      <c r="H198" s="32"/>
      <c r="I198" s="93"/>
      <c r="J198" s="32"/>
      <c r="K198" s="32"/>
      <c r="L198" s="33"/>
      <c r="M198" s="173"/>
      <c r="N198" s="174"/>
      <c r="O198" s="58"/>
      <c r="P198" s="58"/>
      <c r="Q198" s="58"/>
      <c r="R198" s="58"/>
      <c r="S198" s="58"/>
      <c r="T198" s="59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7" t="s">
        <v>150</v>
      </c>
      <c r="AU198" s="17" t="s">
        <v>83</v>
      </c>
    </row>
    <row r="199" spans="1:65" s="2" customFormat="1" ht="21.75" customHeight="1">
      <c r="A199" s="32"/>
      <c r="B199" s="157"/>
      <c r="C199" s="158" t="s">
        <v>242</v>
      </c>
      <c r="D199" s="158" t="s">
        <v>143</v>
      </c>
      <c r="E199" s="159" t="s">
        <v>243</v>
      </c>
      <c r="F199" s="160" t="s">
        <v>244</v>
      </c>
      <c r="G199" s="161" t="s">
        <v>230</v>
      </c>
      <c r="H199" s="162">
        <v>1</v>
      </c>
      <c r="I199" s="163"/>
      <c r="J199" s="164">
        <f>ROUND(I199*H199,2)</f>
        <v>0</v>
      </c>
      <c r="K199" s="160" t="s">
        <v>1</v>
      </c>
      <c r="L199" s="33"/>
      <c r="M199" s="165" t="s">
        <v>1</v>
      </c>
      <c r="N199" s="166" t="s">
        <v>38</v>
      </c>
      <c r="O199" s="58"/>
      <c r="P199" s="167">
        <f>O199*H199</f>
        <v>0</v>
      </c>
      <c r="Q199" s="167">
        <v>0</v>
      </c>
      <c r="R199" s="167">
        <f>Q199*H199</f>
        <v>0</v>
      </c>
      <c r="S199" s="167">
        <v>0</v>
      </c>
      <c r="T199" s="168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9" t="s">
        <v>220</v>
      </c>
      <c r="AT199" s="169" t="s">
        <v>143</v>
      </c>
      <c r="AU199" s="169" t="s">
        <v>83</v>
      </c>
      <c r="AY199" s="17" t="s">
        <v>141</v>
      </c>
      <c r="BE199" s="170">
        <f>IF(N199="základní",J199,0)</f>
        <v>0</v>
      </c>
      <c r="BF199" s="170">
        <f>IF(N199="snížená",J199,0)</f>
        <v>0</v>
      </c>
      <c r="BG199" s="170">
        <f>IF(N199="zákl. přenesená",J199,0)</f>
        <v>0</v>
      </c>
      <c r="BH199" s="170">
        <f>IF(N199="sníž. přenesená",J199,0)</f>
        <v>0</v>
      </c>
      <c r="BI199" s="170">
        <f>IF(N199="nulová",J199,0)</f>
        <v>0</v>
      </c>
      <c r="BJ199" s="17" t="s">
        <v>81</v>
      </c>
      <c r="BK199" s="170">
        <f>ROUND(I199*H199,2)</f>
        <v>0</v>
      </c>
      <c r="BL199" s="17" t="s">
        <v>220</v>
      </c>
      <c r="BM199" s="169" t="s">
        <v>245</v>
      </c>
    </row>
    <row r="200" spans="1:65" s="2" customFormat="1" ht="19.5">
      <c r="A200" s="32"/>
      <c r="B200" s="33"/>
      <c r="C200" s="32"/>
      <c r="D200" s="171" t="s">
        <v>150</v>
      </c>
      <c r="E200" s="32"/>
      <c r="F200" s="172" t="s">
        <v>244</v>
      </c>
      <c r="G200" s="32"/>
      <c r="H200" s="32"/>
      <c r="I200" s="93"/>
      <c r="J200" s="32"/>
      <c r="K200" s="32"/>
      <c r="L200" s="33"/>
      <c r="M200" s="173"/>
      <c r="N200" s="174"/>
      <c r="O200" s="58"/>
      <c r="P200" s="58"/>
      <c r="Q200" s="58"/>
      <c r="R200" s="58"/>
      <c r="S200" s="58"/>
      <c r="T200" s="59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7" t="s">
        <v>150</v>
      </c>
      <c r="AU200" s="17" t="s">
        <v>83</v>
      </c>
    </row>
    <row r="201" spans="1:65" s="2" customFormat="1" ht="21.75" customHeight="1">
      <c r="A201" s="32"/>
      <c r="B201" s="157"/>
      <c r="C201" s="158" t="s">
        <v>246</v>
      </c>
      <c r="D201" s="158" t="s">
        <v>143</v>
      </c>
      <c r="E201" s="159" t="s">
        <v>247</v>
      </c>
      <c r="F201" s="160" t="s">
        <v>248</v>
      </c>
      <c r="G201" s="161" t="s">
        <v>230</v>
      </c>
      <c r="H201" s="162">
        <v>1</v>
      </c>
      <c r="I201" s="163"/>
      <c r="J201" s="164">
        <f>ROUND(I201*H201,2)</f>
        <v>0</v>
      </c>
      <c r="K201" s="160" t="s">
        <v>1</v>
      </c>
      <c r="L201" s="33"/>
      <c r="M201" s="165" t="s">
        <v>1</v>
      </c>
      <c r="N201" s="166" t="s">
        <v>38</v>
      </c>
      <c r="O201" s="58"/>
      <c r="P201" s="167">
        <f>O201*H201</f>
        <v>0</v>
      </c>
      <c r="Q201" s="167">
        <v>0</v>
      </c>
      <c r="R201" s="167">
        <f>Q201*H201</f>
        <v>0</v>
      </c>
      <c r="S201" s="167">
        <v>0</v>
      </c>
      <c r="T201" s="168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9" t="s">
        <v>220</v>
      </c>
      <c r="AT201" s="169" t="s">
        <v>143</v>
      </c>
      <c r="AU201" s="169" t="s">
        <v>83</v>
      </c>
      <c r="AY201" s="17" t="s">
        <v>141</v>
      </c>
      <c r="BE201" s="170">
        <f>IF(N201="základní",J201,0)</f>
        <v>0</v>
      </c>
      <c r="BF201" s="170">
        <f>IF(N201="snížená",J201,0)</f>
        <v>0</v>
      </c>
      <c r="BG201" s="170">
        <f>IF(N201="zákl. přenesená",J201,0)</f>
        <v>0</v>
      </c>
      <c r="BH201" s="170">
        <f>IF(N201="sníž. přenesená",J201,0)</f>
        <v>0</v>
      </c>
      <c r="BI201" s="170">
        <f>IF(N201="nulová",J201,0)</f>
        <v>0</v>
      </c>
      <c r="BJ201" s="17" t="s">
        <v>81</v>
      </c>
      <c r="BK201" s="170">
        <f>ROUND(I201*H201,2)</f>
        <v>0</v>
      </c>
      <c r="BL201" s="17" t="s">
        <v>220</v>
      </c>
      <c r="BM201" s="169" t="s">
        <v>249</v>
      </c>
    </row>
    <row r="202" spans="1:65" s="2" customFormat="1" ht="19.5">
      <c r="A202" s="32"/>
      <c r="B202" s="33"/>
      <c r="C202" s="32"/>
      <c r="D202" s="171" t="s">
        <v>150</v>
      </c>
      <c r="E202" s="32"/>
      <c r="F202" s="172" t="s">
        <v>248</v>
      </c>
      <c r="G202" s="32"/>
      <c r="H202" s="32"/>
      <c r="I202" s="93"/>
      <c r="J202" s="32"/>
      <c r="K202" s="32"/>
      <c r="L202" s="33"/>
      <c r="M202" s="173"/>
      <c r="N202" s="174"/>
      <c r="O202" s="58"/>
      <c r="P202" s="58"/>
      <c r="Q202" s="58"/>
      <c r="R202" s="58"/>
      <c r="S202" s="58"/>
      <c r="T202" s="59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150</v>
      </c>
      <c r="AU202" s="17" t="s">
        <v>83</v>
      </c>
    </row>
    <row r="203" spans="1:65" s="2" customFormat="1" ht="21.75" customHeight="1">
      <c r="A203" s="32"/>
      <c r="B203" s="157"/>
      <c r="C203" s="158" t="s">
        <v>250</v>
      </c>
      <c r="D203" s="158" t="s">
        <v>143</v>
      </c>
      <c r="E203" s="159" t="s">
        <v>251</v>
      </c>
      <c r="F203" s="160" t="s">
        <v>252</v>
      </c>
      <c r="G203" s="161" t="s">
        <v>230</v>
      </c>
      <c r="H203" s="162">
        <v>1</v>
      </c>
      <c r="I203" s="163"/>
      <c r="J203" s="164">
        <f>ROUND(I203*H203,2)</f>
        <v>0</v>
      </c>
      <c r="K203" s="160" t="s">
        <v>1</v>
      </c>
      <c r="L203" s="33"/>
      <c r="M203" s="165" t="s">
        <v>1</v>
      </c>
      <c r="N203" s="166" t="s">
        <v>38</v>
      </c>
      <c r="O203" s="58"/>
      <c r="P203" s="167">
        <f>O203*H203</f>
        <v>0</v>
      </c>
      <c r="Q203" s="167">
        <v>0</v>
      </c>
      <c r="R203" s="167">
        <f>Q203*H203</f>
        <v>0</v>
      </c>
      <c r="S203" s="167">
        <v>0</v>
      </c>
      <c r="T203" s="168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9" t="s">
        <v>220</v>
      </c>
      <c r="AT203" s="169" t="s">
        <v>143</v>
      </c>
      <c r="AU203" s="169" t="s">
        <v>83</v>
      </c>
      <c r="AY203" s="17" t="s">
        <v>141</v>
      </c>
      <c r="BE203" s="170">
        <f>IF(N203="základní",J203,0)</f>
        <v>0</v>
      </c>
      <c r="BF203" s="170">
        <f>IF(N203="snížená",J203,0)</f>
        <v>0</v>
      </c>
      <c r="BG203" s="170">
        <f>IF(N203="zákl. přenesená",J203,0)</f>
        <v>0</v>
      </c>
      <c r="BH203" s="170">
        <f>IF(N203="sníž. přenesená",J203,0)</f>
        <v>0</v>
      </c>
      <c r="BI203" s="170">
        <f>IF(N203="nulová",J203,0)</f>
        <v>0</v>
      </c>
      <c r="BJ203" s="17" t="s">
        <v>81</v>
      </c>
      <c r="BK203" s="170">
        <f>ROUND(I203*H203,2)</f>
        <v>0</v>
      </c>
      <c r="BL203" s="17" t="s">
        <v>220</v>
      </c>
      <c r="BM203" s="169" t="s">
        <v>253</v>
      </c>
    </row>
    <row r="204" spans="1:65" s="2" customFormat="1" ht="19.5">
      <c r="A204" s="32"/>
      <c r="B204" s="33"/>
      <c r="C204" s="32"/>
      <c r="D204" s="171" t="s">
        <v>150</v>
      </c>
      <c r="E204" s="32"/>
      <c r="F204" s="172" t="s">
        <v>252</v>
      </c>
      <c r="G204" s="32"/>
      <c r="H204" s="32"/>
      <c r="I204" s="93"/>
      <c r="J204" s="32"/>
      <c r="K204" s="32"/>
      <c r="L204" s="33"/>
      <c r="M204" s="173"/>
      <c r="N204" s="174"/>
      <c r="O204" s="58"/>
      <c r="P204" s="58"/>
      <c r="Q204" s="58"/>
      <c r="R204" s="58"/>
      <c r="S204" s="58"/>
      <c r="T204" s="59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7" t="s">
        <v>150</v>
      </c>
      <c r="AU204" s="17" t="s">
        <v>83</v>
      </c>
    </row>
    <row r="205" spans="1:65" s="12" customFormat="1" ht="22.9" customHeight="1">
      <c r="B205" s="144"/>
      <c r="D205" s="145" t="s">
        <v>72</v>
      </c>
      <c r="E205" s="155" t="s">
        <v>148</v>
      </c>
      <c r="F205" s="155" t="s">
        <v>254</v>
      </c>
      <c r="I205" s="147"/>
      <c r="J205" s="156">
        <f>BK205</f>
        <v>0</v>
      </c>
      <c r="L205" s="144"/>
      <c r="M205" s="149"/>
      <c r="N205" s="150"/>
      <c r="O205" s="150"/>
      <c r="P205" s="151">
        <f>SUM(P206:P208)</f>
        <v>0</v>
      </c>
      <c r="Q205" s="150"/>
      <c r="R205" s="151">
        <f>SUM(R206:R208)</f>
        <v>0</v>
      </c>
      <c r="S205" s="150"/>
      <c r="T205" s="152">
        <f>SUM(T206:T208)</f>
        <v>0</v>
      </c>
      <c r="AR205" s="145" t="s">
        <v>81</v>
      </c>
      <c r="AT205" s="153" t="s">
        <v>72</v>
      </c>
      <c r="AU205" s="153" t="s">
        <v>81</v>
      </c>
      <c r="AY205" s="145" t="s">
        <v>141</v>
      </c>
      <c r="BK205" s="154">
        <f>SUM(BK206:BK208)</f>
        <v>0</v>
      </c>
    </row>
    <row r="206" spans="1:65" s="2" customFormat="1" ht="16.5" customHeight="1">
      <c r="A206" s="32"/>
      <c r="B206" s="157"/>
      <c r="C206" s="158" t="s">
        <v>7</v>
      </c>
      <c r="D206" s="158" t="s">
        <v>143</v>
      </c>
      <c r="E206" s="159" t="s">
        <v>255</v>
      </c>
      <c r="F206" s="160" t="s">
        <v>256</v>
      </c>
      <c r="G206" s="161" t="s">
        <v>146</v>
      </c>
      <c r="H206" s="162">
        <v>0.8</v>
      </c>
      <c r="I206" s="163"/>
      <c r="J206" s="164">
        <f>ROUND(I206*H206,2)</f>
        <v>0</v>
      </c>
      <c r="K206" s="160" t="s">
        <v>147</v>
      </c>
      <c r="L206" s="33"/>
      <c r="M206" s="165" t="s">
        <v>1</v>
      </c>
      <c r="N206" s="166" t="s">
        <v>38</v>
      </c>
      <c r="O206" s="58"/>
      <c r="P206" s="167">
        <f>O206*H206</f>
        <v>0</v>
      </c>
      <c r="Q206" s="167">
        <v>0</v>
      </c>
      <c r="R206" s="167">
        <f>Q206*H206</f>
        <v>0</v>
      </c>
      <c r="S206" s="167">
        <v>0</v>
      </c>
      <c r="T206" s="168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9" t="s">
        <v>148</v>
      </c>
      <c r="AT206" s="169" t="s">
        <v>143</v>
      </c>
      <c r="AU206" s="169" t="s">
        <v>83</v>
      </c>
      <c r="AY206" s="17" t="s">
        <v>141</v>
      </c>
      <c r="BE206" s="170">
        <f>IF(N206="základní",J206,0)</f>
        <v>0</v>
      </c>
      <c r="BF206" s="170">
        <f>IF(N206="snížená",J206,0)</f>
        <v>0</v>
      </c>
      <c r="BG206" s="170">
        <f>IF(N206="zákl. přenesená",J206,0)</f>
        <v>0</v>
      </c>
      <c r="BH206" s="170">
        <f>IF(N206="sníž. přenesená",J206,0)</f>
        <v>0</v>
      </c>
      <c r="BI206" s="170">
        <f>IF(N206="nulová",J206,0)</f>
        <v>0</v>
      </c>
      <c r="BJ206" s="17" t="s">
        <v>81</v>
      </c>
      <c r="BK206" s="170">
        <f>ROUND(I206*H206,2)</f>
        <v>0</v>
      </c>
      <c r="BL206" s="17" t="s">
        <v>148</v>
      </c>
      <c r="BM206" s="169" t="s">
        <v>257</v>
      </c>
    </row>
    <row r="207" spans="1:65" s="2" customFormat="1" ht="19.5">
      <c r="A207" s="32"/>
      <c r="B207" s="33"/>
      <c r="C207" s="32"/>
      <c r="D207" s="171" t="s">
        <v>150</v>
      </c>
      <c r="E207" s="32"/>
      <c r="F207" s="172" t="s">
        <v>258</v>
      </c>
      <c r="G207" s="32"/>
      <c r="H207" s="32"/>
      <c r="I207" s="93"/>
      <c r="J207" s="32"/>
      <c r="K207" s="32"/>
      <c r="L207" s="33"/>
      <c r="M207" s="173"/>
      <c r="N207" s="174"/>
      <c r="O207" s="58"/>
      <c r="P207" s="58"/>
      <c r="Q207" s="58"/>
      <c r="R207" s="58"/>
      <c r="S207" s="58"/>
      <c r="T207" s="59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7" t="s">
        <v>150</v>
      </c>
      <c r="AU207" s="17" t="s">
        <v>83</v>
      </c>
    </row>
    <row r="208" spans="1:65" s="13" customFormat="1" ht="11.25">
      <c r="B208" s="175"/>
      <c r="D208" s="171" t="s">
        <v>152</v>
      </c>
      <c r="E208" s="176" t="s">
        <v>91</v>
      </c>
      <c r="F208" s="177" t="s">
        <v>259</v>
      </c>
      <c r="H208" s="178">
        <v>0.8</v>
      </c>
      <c r="I208" s="179"/>
      <c r="L208" s="175"/>
      <c r="M208" s="180"/>
      <c r="N208" s="181"/>
      <c r="O208" s="181"/>
      <c r="P208" s="181"/>
      <c r="Q208" s="181"/>
      <c r="R208" s="181"/>
      <c r="S208" s="181"/>
      <c r="T208" s="182"/>
      <c r="AT208" s="176" t="s">
        <v>152</v>
      </c>
      <c r="AU208" s="176" t="s">
        <v>83</v>
      </c>
      <c r="AV208" s="13" t="s">
        <v>83</v>
      </c>
      <c r="AW208" s="13" t="s">
        <v>30</v>
      </c>
      <c r="AX208" s="13" t="s">
        <v>81</v>
      </c>
      <c r="AY208" s="176" t="s">
        <v>141</v>
      </c>
    </row>
    <row r="209" spans="1:65" s="12" customFormat="1" ht="25.9" customHeight="1">
      <c r="B209" s="144"/>
      <c r="D209" s="145" t="s">
        <v>72</v>
      </c>
      <c r="E209" s="146" t="s">
        <v>260</v>
      </c>
      <c r="F209" s="146" t="s">
        <v>261</v>
      </c>
      <c r="I209" s="147"/>
      <c r="J209" s="148">
        <f>BK209</f>
        <v>0</v>
      </c>
      <c r="L209" s="144"/>
      <c r="M209" s="149"/>
      <c r="N209" s="150"/>
      <c r="O209" s="150"/>
      <c r="P209" s="151">
        <f>P210+P227+P236+P249+P256+P302+P321+P348</f>
        <v>0</v>
      </c>
      <c r="Q209" s="150"/>
      <c r="R209" s="151">
        <f>R210+R227+R236+R249+R256+R302+R321+R348</f>
        <v>0.46864999999999996</v>
      </c>
      <c r="S209" s="150"/>
      <c r="T209" s="152">
        <f>T210+T227+T236+T249+T256+T302+T321+T348</f>
        <v>0.54586000000000001</v>
      </c>
      <c r="AR209" s="145" t="s">
        <v>83</v>
      </c>
      <c r="AT209" s="153" t="s">
        <v>72</v>
      </c>
      <c r="AU209" s="153" t="s">
        <v>73</v>
      </c>
      <c r="AY209" s="145" t="s">
        <v>141</v>
      </c>
      <c r="BK209" s="154">
        <f>BK210+BK227+BK236+BK249+BK256+BK302+BK321+BK348</f>
        <v>0</v>
      </c>
    </row>
    <row r="210" spans="1:65" s="12" customFormat="1" ht="22.9" customHeight="1">
      <c r="B210" s="144"/>
      <c r="D210" s="145" t="s">
        <v>72</v>
      </c>
      <c r="E210" s="155" t="s">
        <v>262</v>
      </c>
      <c r="F210" s="155" t="s">
        <v>263</v>
      </c>
      <c r="I210" s="147"/>
      <c r="J210" s="156">
        <f>BK210</f>
        <v>0</v>
      </c>
      <c r="L210" s="144"/>
      <c r="M210" s="149"/>
      <c r="N210" s="150"/>
      <c r="O210" s="150"/>
      <c r="P210" s="151">
        <f>SUM(P211:P226)</f>
        <v>0</v>
      </c>
      <c r="Q210" s="150"/>
      <c r="R210" s="151">
        <f>SUM(R211:R226)</f>
        <v>7.6100000000000001E-2</v>
      </c>
      <c r="S210" s="150"/>
      <c r="T210" s="152">
        <f>SUM(T211:T226)</f>
        <v>0</v>
      </c>
      <c r="AR210" s="145" t="s">
        <v>83</v>
      </c>
      <c r="AT210" s="153" t="s">
        <v>72</v>
      </c>
      <c r="AU210" s="153" t="s">
        <v>81</v>
      </c>
      <c r="AY210" s="145" t="s">
        <v>141</v>
      </c>
      <c r="BK210" s="154">
        <f>SUM(BK211:BK226)</f>
        <v>0</v>
      </c>
    </row>
    <row r="211" spans="1:65" s="2" customFormat="1" ht="21.75" customHeight="1">
      <c r="A211" s="32"/>
      <c r="B211" s="157"/>
      <c r="C211" s="158" t="s">
        <v>264</v>
      </c>
      <c r="D211" s="158" t="s">
        <v>143</v>
      </c>
      <c r="E211" s="159" t="s">
        <v>265</v>
      </c>
      <c r="F211" s="160" t="s">
        <v>266</v>
      </c>
      <c r="G211" s="161" t="s">
        <v>267</v>
      </c>
      <c r="H211" s="162">
        <v>29</v>
      </c>
      <c r="I211" s="163"/>
      <c r="J211" s="164">
        <f>ROUND(I211*H211,2)</f>
        <v>0</v>
      </c>
      <c r="K211" s="160" t="s">
        <v>147</v>
      </c>
      <c r="L211" s="33"/>
      <c r="M211" s="165" t="s">
        <v>1</v>
      </c>
      <c r="N211" s="166" t="s">
        <v>38</v>
      </c>
      <c r="O211" s="58"/>
      <c r="P211" s="167">
        <f>O211*H211</f>
        <v>0</v>
      </c>
      <c r="Q211" s="167">
        <v>1.9000000000000001E-4</v>
      </c>
      <c r="R211" s="167">
        <f>Q211*H211</f>
        <v>5.5100000000000001E-3</v>
      </c>
      <c r="S211" s="167">
        <v>0</v>
      </c>
      <c r="T211" s="168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9" t="s">
        <v>220</v>
      </c>
      <c r="AT211" s="169" t="s">
        <v>143</v>
      </c>
      <c r="AU211" s="169" t="s">
        <v>83</v>
      </c>
      <c r="AY211" s="17" t="s">
        <v>141</v>
      </c>
      <c r="BE211" s="170">
        <f>IF(N211="základní",J211,0)</f>
        <v>0</v>
      </c>
      <c r="BF211" s="170">
        <f>IF(N211="snížená",J211,0)</f>
        <v>0</v>
      </c>
      <c r="BG211" s="170">
        <f>IF(N211="zákl. přenesená",J211,0)</f>
        <v>0</v>
      </c>
      <c r="BH211" s="170">
        <f>IF(N211="sníž. přenesená",J211,0)</f>
        <v>0</v>
      </c>
      <c r="BI211" s="170">
        <f>IF(N211="nulová",J211,0)</f>
        <v>0</v>
      </c>
      <c r="BJ211" s="17" t="s">
        <v>81</v>
      </c>
      <c r="BK211" s="170">
        <f>ROUND(I211*H211,2)</f>
        <v>0</v>
      </c>
      <c r="BL211" s="17" t="s">
        <v>220</v>
      </c>
      <c r="BM211" s="169" t="s">
        <v>268</v>
      </c>
    </row>
    <row r="212" spans="1:65" s="2" customFormat="1" ht="39">
      <c r="A212" s="32"/>
      <c r="B212" s="33"/>
      <c r="C212" s="32"/>
      <c r="D212" s="171" t="s">
        <v>150</v>
      </c>
      <c r="E212" s="32"/>
      <c r="F212" s="172" t="s">
        <v>269</v>
      </c>
      <c r="G212" s="32"/>
      <c r="H212" s="32"/>
      <c r="I212" s="93"/>
      <c r="J212" s="32"/>
      <c r="K212" s="32"/>
      <c r="L212" s="33"/>
      <c r="M212" s="173"/>
      <c r="N212" s="174"/>
      <c r="O212" s="58"/>
      <c r="P212" s="58"/>
      <c r="Q212" s="58"/>
      <c r="R212" s="58"/>
      <c r="S212" s="58"/>
      <c r="T212" s="59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7" t="s">
        <v>150</v>
      </c>
      <c r="AU212" s="17" t="s">
        <v>83</v>
      </c>
    </row>
    <row r="213" spans="1:65" s="2" customFormat="1" ht="21.75" customHeight="1">
      <c r="A213" s="32"/>
      <c r="B213" s="157"/>
      <c r="C213" s="198" t="s">
        <v>270</v>
      </c>
      <c r="D213" s="198" t="s">
        <v>205</v>
      </c>
      <c r="E213" s="199" t="s">
        <v>271</v>
      </c>
      <c r="F213" s="200" t="s">
        <v>272</v>
      </c>
      <c r="G213" s="201" t="s">
        <v>267</v>
      </c>
      <c r="H213" s="202">
        <v>2</v>
      </c>
      <c r="I213" s="203"/>
      <c r="J213" s="204">
        <f>ROUND(I213*H213,2)</f>
        <v>0</v>
      </c>
      <c r="K213" s="200" t="s">
        <v>147</v>
      </c>
      <c r="L213" s="205"/>
      <c r="M213" s="206" t="s">
        <v>1</v>
      </c>
      <c r="N213" s="207" t="s">
        <v>38</v>
      </c>
      <c r="O213" s="58"/>
      <c r="P213" s="167">
        <f>O213*H213</f>
        <v>0</v>
      </c>
      <c r="Q213" s="167">
        <v>5.9000000000000003E-4</v>
      </c>
      <c r="R213" s="167">
        <f>Q213*H213</f>
        <v>1.1800000000000001E-3</v>
      </c>
      <c r="S213" s="167">
        <v>0</v>
      </c>
      <c r="T213" s="168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69" t="s">
        <v>273</v>
      </c>
      <c r="AT213" s="169" t="s">
        <v>205</v>
      </c>
      <c r="AU213" s="169" t="s">
        <v>83</v>
      </c>
      <c r="AY213" s="17" t="s">
        <v>141</v>
      </c>
      <c r="BE213" s="170">
        <f>IF(N213="základní",J213,0)</f>
        <v>0</v>
      </c>
      <c r="BF213" s="170">
        <f>IF(N213="snížená",J213,0)</f>
        <v>0</v>
      </c>
      <c r="BG213" s="170">
        <f>IF(N213="zákl. přenesená",J213,0)</f>
        <v>0</v>
      </c>
      <c r="BH213" s="170">
        <f>IF(N213="sníž. přenesená",J213,0)</f>
        <v>0</v>
      </c>
      <c r="BI213" s="170">
        <f>IF(N213="nulová",J213,0)</f>
        <v>0</v>
      </c>
      <c r="BJ213" s="17" t="s">
        <v>81</v>
      </c>
      <c r="BK213" s="170">
        <f>ROUND(I213*H213,2)</f>
        <v>0</v>
      </c>
      <c r="BL213" s="17" t="s">
        <v>220</v>
      </c>
      <c r="BM213" s="169" t="s">
        <v>274</v>
      </c>
    </row>
    <row r="214" spans="1:65" s="2" customFormat="1" ht="19.5">
      <c r="A214" s="32"/>
      <c r="B214" s="33"/>
      <c r="C214" s="32"/>
      <c r="D214" s="171" t="s">
        <v>150</v>
      </c>
      <c r="E214" s="32"/>
      <c r="F214" s="172" t="s">
        <v>272</v>
      </c>
      <c r="G214" s="32"/>
      <c r="H214" s="32"/>
      <c r="I214" s="93"/>
      <c r="J214" s="32"/>
      <c r="K214" s="32"/>
      <c r="L214" s="33"/>
      <c r="M214" s="173"/>
      <c r="N214" s="174"/>
      <c r="O214" s="58"/>
      <c r="P214" s="58"/>
      <c r="Q214" s="58"/>
      <c r="R214" s="58"/>
      <c r="S214" s="58"/>
      <c r="T214" s="59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150</v>
      </c>
      <c r="AU214" s="17" t="s">
        <v>83</v>
      </c>
    </row>
    <row r="215" spans="1:65" s="2" customFormat="1" ht="21.75" customHeight="1">
      <c r="A215" s="32"/>
      <c r="B215" s="157"/>
      <c r="C215" s="198" t="s">
        <v>275</v>
      </c>
      <c r="D215" s="198" t="s">
        <v>205</v>
      </c>
      <c r="E215" s="199" t="s">
        <v>276</v>
      </c>
      <c r="F215" s="200" t="s">
        <v>277</v>
      </c>
      <c r="G215" s="201" t="s">
        <v>267</v>
      </c>
      <c r="H215" s="202">
        <v>24</v>
      </c>
      <c r="I215" s="203"/>
      <c r="J215" s="204">
        <f>ROUND(I215*H215,2)</f>
        <v>0</v>
      </c>
      <c r="K215" s="200" t="s">
        <v>147</v>
      </c>
      <c r="L215" s="205"/>
      <c r="M215" s="206" t="s">
        <v>1</v>
      </c>
      <c r="N215" s="207" t="s">
        <v>38</v>
      </c>
      <c r="O215" s="58"/>
      <c r="P215" s="167">
        <f>O215*H215</f>
        <v>0</v>
      </c>
      <c r="Q215" s="167">
        <v>6.4999999999999997E-4</v>
      </c>
      <c r="R215" s="167">
        <f>Q215*H215</f>
        <v>1.5599999999999999E-2</v>
      </c>
      <c r="S215" s="167">
        <v>0</v>
      </c>
      <c r="T215" s="168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69" t="s">
        <v>273</v>
      </c>
      <c r="AT215" s="169" t="s">
        <v>205</v>
      </c>
      <c r="AU215" s="169" t="s">
        <v>83</v>
      </c>
      <c r="AY215" s="17" t="s">
        <v>141</v>
      </c>
      <c r="BE215" s="170">
        <f>IF(N215="základní",J215,0)</f>
        <v>0</v>
      </c>
      <c r="BF215" s="170">
        <f>IF(N215="snížená",J215,0)</f>
        <v>0</v>
      </c>
      <c r="BG215" s="170">
        <f>IF(N215="zákl. přenesená",J215,0)</f>
        <v>0</v>
      </c>
      <c r="BH215" s="170">
        <f>IF(N215="sníž. přenesená",J215,0)</f>
        <v>0</v>
      </c>
      <c r="BI215" s="170">
        <f>IF(N215="nulová",J215,0)</f>
        <v>0</v>
      </c>
      <c r="BJ215" s="17" t="s">
        <v>81</v>
      </c>
      <c r="BK215" s="170">
        <f>ROUND(I215*H215,2)</f>
        <v>0</v>
      </c>
      <c r="BL215" s="17" t="s">
        <v>220</v>
      </c>
      <c r="BM215" s="169" t="s">
        <v>278</v>
      </c>
    </row>
    <row r="216" spans="1:65" s="2" customFormat="1" ht="19.5">
      <c r="A216" s="32"/>
      <c r="B216" s="33"/>
      <c r="C216" s="32"/>
      <c r="D216" s="171" t="s">
        <v>150</v>
      </c>
      <c r="E216" s="32"/>
      <c r="F216" s="172" t="s">
        <v>277</v>
      </c>
      <c r="G216" s="32"/>
      <c r="H216" s="32"/>
      <c r="I216" s="93"/>
      <c r="J216" s="32"/>
      <c r="K216" s="32"/>
      <c r="L216" s="33"/>
      <c r="M216" s="173"/>
      <c r="N216" s="174"/>
      <c r="O216" s="58"/>
      <c r="P216" s="58"/>
      <c r="Q216" s="58"/>
      <c r="R216" s="58"/>
      <c r="S216" s="58"/>
      <c r="T216" s="59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7" t="s">
        <v>150</v>
      </c>
      <c r="AU216" s="17" t="s">
        <v>83</v>
      </c>
    </row>
    <row r="217" spans="1:65" s="2" customFormat="1" ht="21.75" customHeight="1">
      <c r="A217" s="32"/>
      <c r="B217" s="157"/>
      <c r="C217" s="198" t="s">
        <v>279</v>
      </c>
      <c r="D217" s="198" t="s">
        <v>205</v>
      </c>
      <c r="E217" s="199" t="s">
        <v>280</v>
      </c>
      <c r="F217" s="200" t="s">
        <v>281</v>
      </c>
      <c r="G217" s="201" t="s">
        <v>267</v>
      </c>
      <c r="H217" s="202">
        <v>3</v>
      </c>
      <c r="I217" s="203"/>
      <c r="J217" s="204">
        <f>ROUND(I217*H217,2)</f>
        <v>0</v>
      </c>
      <c r="K217" s="200" t="s">
        <v>147</v>
      </c>
      <c r="L217" s="205"/>
      <c r="M217" s="206" t="s">
        <v>1</v>
      </c>
      <c r="N217" s="207" t="s">
        <v>38</v>
      </c>
      <c r="O217" s="58"/>
      <c r="P217" s="167">
        <f>O217*H217</f>
        <v>0</v>
      </c>
      <c r="Q217" s="167">
        <v>8.3000000000000001E-4</v>
      </c>
      <c r="R217" s="167">
        <f>Q217*H217</f>
        <v>2.49E-3</v>
      </c>
      <c r="S217" s="167">
        <v>0</v>
      </c>
      <c r="T217" s="168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69" t="s">
        <v>273</v>
      </c>
      <c r="AT217" s="169" t="s">
        <v>205</v>
      </c>
      <c r="AU217" s="169" t="s">
        <v>83</v>
      </c>
      <c r="AY217" s="17" t="s">
        <v>141</v>
      </c>
      <c r="BE217" s="170">
        <f>IF(N217="základní",J217,0)</f>
        <v>0</v>
      </c>
      <c r="BF217" s="170">
        <f>IF(N217="snížená",J217,0)</f>
        <v>0</v>
      </c>
      <c r="BG217" s="170">
        <f>IF(N217="zákl. přenesená",J217,0)</f>
        <v>0</v>
      </c>
      <c r="BH217" s="170">
        <f>IF(N217="sníž. přenesená",J217,0)</f>
        <v>0</v>
      </c>
      <c r="BI217" s="170">
        <f>IF(N217="nulová",J217,0)</f>
        <v>0</v>
      </c>
      <c r="BJ217" s="17" t="s">
        <v>81</v>
      </c>
      <c r="BK217" s="170">
        <f>ROUND(I217*H217,2)</f>
        <v>0</v>
      </c>
      <c r="BL217" s="17" t="s">
        <v>220</v>
      </c>
      <c r="BM217" s="169" t="s">
        <v>282</v>
      </c>
    </row>
    <row r="218" spans="1:65" s="2" customFormat="1" ht="19.5">
      <c r="A218" s="32"/>
      <c r="B218" s="33"/>
      <c r="C218" s="32"/>
      <c r="D218" s="171" t="s">
        <v>150</v>
      </c>
      <c r="E218" s="32"/>
      <c r="F218" s="172" t="s">
        <v>281</v>
      </c>
      <c r="G218" s="32"/>
      <c r="H218" s="32"/>
      <c r="I218" s="93"/>
      <c r="J218" s="32"/>
      <c r="K218" s="32"/>
      <c r="L218" s="33"/>
      <c r="M218" s="173"/>
      <c r="N218" s="174"/>
      <c r="O218" s="58"/>
      <c r="P218" s="58"/>
      <c r="Q218" s="58"/>
      <c r="R218" s="58"/>
      <c r="S218" s="58"/>
      <c r="T218" s="59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7" t="s">
        <v>150</v>
      </c>
      <c r="AU218" s="17" t="s">
        <v>83</v>
      </c>
    </row>
    <row r="219" spans="1:65" s="2" customFormat="1" ht="21.75" customHeight="1">
      <c r="A219" s="32"/>
      <c r="B219" s="157"/>
      <c r="C219" s="158" t="s">
        <v>283</v>
      </c>
      <c r="D219" s="158" t="s">
        <v>143</v>
      </c>
      <c r="E219" s="159" t="s">
        <v>284</v>
      </c>
      <c r="F219" s="160" t="s">
        <v>285</v>
      </c>
      <c r="G219" s="161" t="s">
        <v>267</v>
      </c>
      <c r="H219" s="162">
        <v>40</v>
      </c>
      <c r="I219" s="163"/>
      <c r="J219" s="164">
        <f>ROUND(I219*H219,2)</f>
        <v>0</v>
      </c>
      <c r="K219" s="160" t="s">
        <v>147</v>
      </c>
      <c r="L219" s="33"/>
      <c r="M219" s="165" t="s">
        <v>1</v>
      </c>
      <c r="N219" s="166" t="s">
        <v>38</v>
      </c>
      <c r="O219" s="58"/>
      <c r="P219" s="167">
        <f>O219*H219</f>
        <v>0</v>
      </c>
      <c r="Q219" s="167">
        <v>2.7E-4</v>
      </c>
      <c r="R219" s="167">
        <f>Q219*H219</f>
        <v>1.0800000000000001E-2</v>
      </c>
      <c r="S219" s="167">
        <v>0</v>
      </c>
      <c r="T219" s="168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69" t="s">
        <v>220</v>
      </c>
      <c r="AT219" s="169" t="s">
        <v>143</v>
      </c>
      <c r="AU219" s="169" t="s">
        <v>83</v>
      </c>
      <c r="AY219" s="17" t="s">
        <v>141</v>
      </c>
      <c r="BE219" s="170">
        <f>IF(N219="základní",J219,0)</f>
        <v>0</v>
      </c>
      <c r="BF219" s="170">
        <f>IF(N219="snížená",J219,0)</f>
        <v>0</v>
      </c>
      <c r="BG219" s="170">
        <f>IF(N219="zákl. přenesená",J219,0)</f>
        <v>0</v>
      </c>
      <c r="BH219" s="170">
        <f>IF(N219="sníž. přenesená",J219,0)</f>
        <v>0</v>
      </c>
      <c r="BI219" s="170">
        <f>IF(N219="nulová",J219,0)</f>
        <v>0</v>
      </c>
      <c r="BJ219" s="17" t="s">
        <v>81</v>
      </c>
      <c r="BK219" s="170">
        <f>ROUND(I219*H219,2)</f>
        <v>0</v>
      </c>
      <c r="BL219" s="17" t="s">
        <v>220</v>
      </c>
      <c r="BM219" s="169" t="s">
        <v>286</v>
      </c>
    </row>
    <row r="220" spans="1:65" s="2" customFormat="1" ht="39">
      <c r="A220" s="32"/>
      <c r="B220" s="33"/>
      <c r="C220" s="32"/>
      <c r="D220" s="171" t="s">
        <v>150</v>
      </c>
      <c r="E220" s="32"/>
      <c r="F220" s="172" t="s">
        <v>287</v>
      </c>
      <c r="G220" s="32"/>
      <c r="H220" s="32"/>
      <c r="I220" s="93"/>
      <c r="J220" s="32"/>
      <c r="K220" s="32"/>
      <c r="L220" s="33"/>
      <c r="M220" s="173"/>
      <c r="N220" s="174"/>
      <c r="O220" s="58"/>
      <c r="P220" s="58"/>
      <c r="Q220" s="58"/>
      <c r="R220" s="58"/>
      <c r="S220" s="58"/>
      <c r="T220" s="59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7" t="s">
        <v>150</v>
      </c>
      <c r="AU220" s="17" t="s">
        <v>83</v>
      </c>
    </row>
    <row r="221" spans="1:65" s="2" customFormat="1" ht="21.75" customHeight="1">
      <c r="A221" s="32"/>
      <c r="B221" s="157"/>
      <c r="C221" s="198" t="s">
        <v>288</v>
      </c>
      <c r="D221" s="198" t="s">
        <v>205</v>
      </c>
      <c r="E221" s="199" t="s">
        <v>289</v>
      </c>
      <c r="F221" s="200" t="s">
        <v>290</v>
      </c>
      <c r="G221" s="201" t="s">
        <v>267</v>
      </c>
      <c r="H221" s="202">
        <v>2</v>
      </c>
      <c r="I221" s="203"/>
      <c r="J221" s="204">
        <f>ROUND(I221*H221,2)</f>
        <v>0</v>
      </c>
      <c r="K221" s="200" t="s">
        <v>147</v>
      </c>
      <c r="L221" s="205"/>
      <c r="M221" s="206" t="s">
        <v>1</v>
      </c>
      <c r="N221" s="207" t="s">
        <v>38</v>
      </c>
      <c r="O221" s="58"/>
      <c r="P221" s="167">
        <f>O221*H221</f>
        <v>0</v>
      </c>
      <c r="Q221" s="167">
        <v>8.8000000000000003E-4</v>
      </c>
      <c r="R221" s="167">
        <f>Q221*H221</f>
        <v>1.7600000000000001E-3</v>
      </c>
      <c r="S221" s="167">
        <v>0</v>
      </c>
      <c r="T221" s="168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69" t="s">
        <v>273</v>
      </c>
      <c r="AT221" s="169" t="s">
        <v>205</v>
      </c>
      <c r="AU221" s="169" t="s">
        <v>83</v>
      </c>
      <c r="AY221" s="17" t="s">
        <v>141</v>
      </c>
      <c r="BE221" s="170">
        <f>IF(N221="základní",J221,0)</f>
        <v>0</v>
      </c>
      <c r="BF221" s="170">
        <f>IF(N221="snížená",J221,0)</f>
        <v>0</v>
      </c>
      <c r="BG221" s="170">
        <f>IF(N221="zákl. přenesená",J221,0)</f>
        <v>0</v>
      </c>
      <c r="BH221" s="170">
        <f>IF(N221="sníž. přenesená",J221,0)</f>
        <v>0</v>
      </c>
      <c r="BI221" s="170">
        <f>IF(N221="nulová",J221,0)</f>
        <v>0</v>
      </c>
      <c r="BJ221" s="17" t="s">
        <v>81</v>
      </c>
      <c r="BK221" s="170">
        <f>ROUND(I221*H221,2)</f>
        <v>0</v>
      </c>
      <c r="BL221" s="17" t="s">
        <v>220</v>
      </c>
      <c r="BM221" s="169" t="s">
        <v>291</v>
      </c>
    </row>
    <row r="222" spans="1:65" s="2" customFormat="1" ht="19.5">
      <c r="A222" s="32"/>
      <c r="B222" s="33"/>
      <c r="C222" s="32"/>
      <c r="D222" s="171" t="s">
        <v>150</v>
      </c>
      <c r="E222" s="32"/>
      <c r="F222" s="172" t="s">
        <v>290</v>
      </c>
      <c r="G222" s="32"/>
      <c r="H222" s="32"/>
      <c r="I222" s="93"/>
      <c r="J222" s="32"/>
      <c r="K222" s="32"/>
      <c r="L222" s="33"/>
      <c r="M222" s="173"/>
      <c r="N222" s="174"/>
      <c r="O222" s="58"/>
      <c r="P222" s="58"/>
      <c r="Q222" s="58"/>
      <c r="R222" s="58"/>
      <c r="S222" s="58"/>
      <c r="T222" s="59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7" t="s">
        <v>150</v>
      </c>
      <c r="AU222" s="17" t="s">
        <v>83</v>
      </c>
    </row>
    <row r="223" spans="1:65" s="2" customFormat="1" ht="21.75" customHeight="1">
      <c r="A223" s="32"/>
      <c r="B223" s="157"/>
      <c r="C223" s="198" t="s">
        <v>292</v>
      </c>
      <c r="D223" s="198" t="s">
        <v>205</v>
      </c>
      <c r="E223" s="199" t="s">
        <v>293</v>
      </c>
      <c r="F223" s="200" t="s">
        <v>294</v>
      </c>
      <c r="G223" s="201" t="s">
        <v>267</v>
      </c>
      <c r="H223" s="202">
        <v>38</v>
      </c>
      <c r="I223" s="203"/>
      <c r="J223" s="204">
        <f>ROUND(I223*H223,2)</f>
        <v>0</v>
      </c>
      <c r="K223" s="200" t="s">
        <v>147</v>
      </c>
      <c r="L223" s="205"/>
      <c r="M223" s="206" t="s">
        <v>1</v>
      </c>
      <c r="N223" s="207" t="s">
        <v>38</v>
      </c>
      <c r="O223" s="58"/>
      <c r="P223" s="167">
        <f>O223*H223</f>
        <v>0</v>
      </c>
      <c r="Q223" s="167">
        <v>1.0200000000000001E-3</v>
      </c>
      <c r="R223" s="167">
        <f>Q223*H223</f>
        <v>3.8760000000000003E-2</v>
      </c>
      <c r="S223" s="167">
        <v>0</v>
      </c>
      <c r="T223" s="168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69" t="s">
        <v>273</v>
      </c>
      <c r="AT223" s="169" t="s">
        <v>205</v>
      </c>
      <c r="AU223" s="169" t="s">
        <v>83</v>
      </c>
      <c r="AY223" s="17" t="s">
        <v>141</v>
      </c>
      <c r="BE223" s="170">
        <f>IF(N223="základní",J223,0)</f>
        <v>0</v>
      </c>
      <c r="BF223" s="170">
        <f>IF(N223="snížená",J223,0)</f>
        <v>0</v>
      </c>
      <c r="BG223" s="170">
        <f>IF(N223="zákl. přenesená",J223,0)</f>
        <v>0</v>
      </c>
      <c r="BH223" s="170">
        <f>IF(N223="sníž. přenesená",J223,0)</f>
        <v>0</v>
      </c>
      <c r="BI223" s="170">
        <f>IF(N223="nulová",J223,0)</f>
        <v>0</v>
      </c>
      <c r="BJ223" s="17" t="s">
        <v>81</v>
      </c>
      <c r="BK223" s="170">
        <f>ROUND(I223*H223,2)</f>
        <v>0</v>
      </c>
      <c r="BL223" s="17" t="s">
        <v>220</v>
      </c>
      <c r="BM223" s="169" t="s">
        <v>295</v>
      </c>
    </row>
    <row r="224" spans="1:65" s="2" customFormat="1" ht="19.5">
      <c r="A224" s="32"/>
      <c r="B224" s="33"/>
      <c r="C224" s="32"/>
      <c r="D224" s="171" t="s">
        <v>150</v>
      </c>
      <c r="E224" s="32"/>
      <c r="F224" s="172" t="s">
        <v>294</v>
      </c>
      <c r="G224" s="32"/>
      <c r="H224" s="32"/>
      <c r="I224" s="93"/>
      <c r="J224" s="32"/>
      <c r="K224" s="32"/>
      <c r="L224" s="33"/>
      <c r="M224" s="173"/>
      <c r="N224" s="174"/>
      <c r="O224" s="58"/>
      <c r="P224" s="58"/>
      <c r="Q224" s="58"/>
      <c r="R224" s="58"/>
      <c r="S224" s="58"/>
      <c r="T224" s="59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7" t="s">
        <v>150</v>
      </c>
      <c r="AU224" s="17" t="s">
        <v>83</v>
      </c>
    </row>
    <row r="225" spans="1:65" s="2" customFormat="1" ht="21.75" customHeight="1">
      <c r="A225" s="32"/>
      <c r="B225" s="157"/>
      <c r="C225" s="158" t="s">
        <v>296</v>
      </c>
      <c r="D225" s="158" t="s">
        <v>143</v>
      </c>
      <c r="E225" s="159" t="s">
        <v>297</v>
      </c>
      <c r="F225" s="160" t="s">
        <v>298</v>
      </c>
      <c r="G225" s="161" t="s">
        <v>299</v>
      </c>
      <c r="H225" s="208"/>
      <c r="I225" s="163"/>
      <c r="J225" s="164">
        <f>ROUND(I225*H225,2)</f>
        <v>0</v>
      </c>
      <c r="K225" s="160" t="s">
        <v>147</v>
      </c>
      <c r="L225" s="33"/>
      <c r="M225" s="165" t="s">
        <v>1</v>
      </c>
      <c r="N225" s="166" t="s">
        <v>38</v>
      </c>
      <c r="O225" s="58"/>
      <c r="P225" s="167">
        <f>O225*H225</f>
        <v>0</v>
      </c>
      <c r="Q225" s="167">
        <v>0</v>
      </c>
      <c r="R225" s="167">
        <f>Q225*H225</f>
        <v>0</v>
      </c>
      <c r="S225" s="167">
        <v>0</v>
      </c>
      <c r="T225" s="168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69" t="s">
        <v>220</v>
      </c>
      <c r="AT225" s="169" t="s">
        <v>143</v>
      </c>
      <c r="AU225" s="169" t="s">
        <v>83</v>
      </c>
      <c r="AY225" s="17" t="s">
        <v>141</v>
      </c>
      <c r="BE225" s="170">
        <f>IF(N225="základní",J225,0)</f>
        <v>0</v>
      </c>
      <c r="BF225" s="170">
        <f>IF(N225="snížená",J225,0)</f>
        <v>0</v>
      </c>
      <c r="BG225" s="170">
        <f>IF(N225="zákl. přenesená",J225,0)</f>
        <v>0</v>
      </c>
      <c r="BH225" s="170">
        <f>IF(N225="sníž. přenesená",J225,0)</f>
        <v>0</v>
      </c>
      <c r="BI225" s="170">
        <f>IF(N225="nulová",J225,0)</f>
        <v>0</v>
      </c>
      <c r="BJ225" s="17" t="s">
        <v>81</v>
      </c>
      <c r="BK225" s="170">
        <f>ROUND(I225*H225,2)</f>
        <v>0</v>
      </c>
      <c r="BL225" s="17" t="s">
        <v>220</v>
      </c>
      <c r="BM225" s="169" t="s">
        <v>300</v>
      </c>
    </row>
    <row r="226" spans="1:65" s="2" customFormat="1" ht="29.25">
      <c r="A226" s="32"/>
      <c r="B226" s="33"/>
      <c r="C226" s="32"/>
      <c r="D226" s="171" t="s">
        <v>150</v>
      </c>
      <c r="E226" s="32"/>
      <c r="F226" s="172" t="s">
        <v>301</v>
      </c>
      <c r="G226" s="32"/>
      <c r="H226" s="32"/>
      <c r="I226" s="93"/>
      <c r="J226" s="32"/>
      <c r="K226" s="32"/>
      <c r="L226" s="33"/>
      <c r="M226" s="173"/>
      <c r="N226" s="174"/>
      <c r="O226" s="58"/>
      <c r="P226" s="58"/>
      <c r="Q226" s="58"/>
      <c r="R226" s="58"/>
      <c r="S226" s="58"/>
      <c r="T226" s="59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7" t="s">
        <v>150</v>
      </c>
      <c r="AU226" s="17" t="s">
        <v>83</v>
      </c>
    </row>
    <row r="227" spans="1:65" s="12" customFormat="1" ht="22.9" customHeight="1">
      <c r="B227" s="144"/>
      <c r="D227" s="145" t="s">
        <v>72</v>
      </c>
      <c r="E227" s="155" t="s">
        <v>302</v>
      </c>
      <c r="F227" s="155" t="s">
        <v>303</v>
      </c>
      <c r="I227" s="147"/>
      <c r="J227" s="156">
        <f>BK227</f>
        <v>0</v>
      </c>
      <c r="L227" s="144"/>
      <c r="M227" s="149"/>
      <c r="N227" s="150"/>
      <c r="O227" s="150"/>
      <c r="P227" s="151">
        <f>SUM(P228:P235)</f>
        <v>0</v>
      </c>
      <c r="Q227" s="150"/>
      <c r="R227" s="151">
        <f>SUM(R228:R235)</f>
        <v>1.8200000000000001E-2</v>
      </c>
      <c r="S227" s="150"/>
      <c r="T227" s="152">
        <f>SUM(T228:T235)</f>
        <v>0</v>
      </c>
      <c r="AR227" s="145" t="s">
        <v>83</v>
      </c>
      <c r="AT227" s="153" t="s">
        <v>72</v>
      </c>
      <c r="AU227" s="153" t="s">
        <v>81</v>
      </c>
      <c r="AY227" s="145" t="s">
        <v>141</v>
      </c>
      <c r="BK227" s="154">
        <f>SUM(BK228:BK235)</f>
        <v>0</v>
      </c>
    </row>
    <row r="228" spans="1:65" s="2" customFormat="1" ht="16.5" customHeight="1">
      <c r="A228" s="32"/>
      <c r="B228" s="157"/>
      <c r="C228" s="158" t="s">
        <v>304</v>
      </c>
      <c r="D228" s="158" t="s">
        <v>143</v>
      </c>
      <c r="E228" s="159" t="s">
        <v>305</v>
      </c>
      <c r="F228" s="160" t="s">
        <v>306</v>
      </c>
      <c r="G228" s="161" t="s">
        <v>219</v>
      </c>
      <c r="H228" s="162">
        <v>1</v>
      </c>
      <c r="I228" s="163"/>
      <c r="J228" s="164">
        <f>ROUND(I228*H228,2)</f>
        <v>0</v>
      </c>
      <c r="K228" s="160" t="s">
        <v>147</v>
      </c>
      <c r="L228" s="33"/>
      <c r="M228" s="165" t="s">
        <v>1</v>
      </c>
      <c r="N228" s="166" t="s">
        <v>38</v>
      </c>
      <c r="O228" s="58"/>
      <c r="P228" s="167">
        <f>O228*H228</f>
        <v>0</v>
      </c>
      <c r="Q228" s="167">
        <v>1.6320000000000001E-2</v>
      </c>
      <c r="R228" s="167">
        <f>Q228*H228</f>
        <v>1.6320000000000001E-2</v>
      </c>
      <c r="S228" s="167">
        <v>0</v>
      </c>
      <c r="T228" s="168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9" t="s">
        <v>220</v>
      </c>
      <c r="AT228" s="169" t="s">
        <v>143</v>
      </c>
      <c r="AU228" s="169" t="s">
        <v>83</v>
      </c>
      <c r="AY228" s="17" t="s">
        <v>141</v>
      </c>
      <c r="BE228" s="170">
        <f>IF(N228="základní",J228,0)</f>
        <v>0</v>
      </c>
      <c r="BF228" s="170">
        <f>IF(N228="snížená",J228,0)</f>
        <v>0</v>
      </c>
      <c r="BG228" s="170">
        <f>IF(N228="zákl. přenesená",J228,0)</f>
        <v>0</v>
      </c>
      <c r="BH228" s="170">
        <f>IF(N228="sníž. přenesená",J228,0)</f>
        <v>0</v>
      </c>
      <c r="BI228" s="170">
        <f>IF(N228="nulová",J228,0)</f>
        <v>0</v>
      </c>
      <c r="BJ228" s="17" t="s">
        <v>81</v>
      </c>
      <c r="BK228" s="170">
        <f>ROUND(I228*H228,2)</f>
        <v>0</v>
      </c>
      <c r="BL228" s="17" t="s">
        <v>220</v>
      </c>
      <c r="BM228" s="169" t="s">
        <v>307</v>
      </c>
    </row>
    <row r="229" spans="1:65" s="2" customFormat="1" ht="19.5">
      <c r="A229" s="32"/>
      <c r="B229" s="33"/>
      <c r="C229" s="32"/>
      <c r="D229" s="171" t="s">
        <v>150</v>
      </c>
      <c r="E229" s="32"/>
      <c r="F229" s="172" t="s">
        <v>308</v>
      </c>
      <c r="G229" s="32"/>
      <c r="H229" s="32"/>
      <c r="I229" s="93"/>
      <c r="J229" s="32"/>
      <c r="K229" s="32"/>
      <c r="L229" s="33"/>
      <c r="M229" s="173"/>
      <c r="N229" s="174"/>
      <c r="O229" s="58"/>
      <c r="P229" s="58"/>
      <c r="Q229" s="58"/>
      <c r="R229" s="58"/>
      <c r="S229" s="58"/>
      <c r="T229" s="5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150</v>
      </c>
      <c r="AU229" s="17" t="s">
        <v>83</v>
      </c>
    </row>
    <row r="230" spans="1:65" s="2" customFormat="1" ht="16.5" customHeight="1">
      <c r="A230" s="32"/>
      <c r="B230" s="157"/>
      <c r="C230" s="158" t="s">
        <v>309</v>
      </c>
      <c r="D230" s="158" t="s">
        <v>143</v>
      </c>
      <c r="E230" s="159" t="s">
        <v>310</v>
      </c>
      <c r="F230" s="160" t="s">
        <v>311</v>
      </c>
      <c r="G230" s="161" t="s">
        <v>267</v>
      </c>
      <c r="H230" s="162">
        <v>2</v>
      </c>
      <c r="I230" s="163"/>
      <c r="J230" s="164">
        <f>ROUND(I230*H230,2)</f>
        <v>0</v>
      </c>
      <c r="K230" s="160" t="s">
        <v>147</v>
      </c>
      <c r="L230" s="33"/>
      <c r="M230" s="165" t="s">
        <v>1</v>
      </c>
      <c r="N230" s="166" t="s">
        <v>38</v>
      </c>
      <c r="O230" s="58"/>
      <c r="P230" s="167">
        <f>O230*H230</f>
        <v>0</v>
      </c>
      <c r="Q230" s="167">
        <v>4.8000000000000001E-4</v>
      </c>
      <c r="R230" s="167">
        <f>Q230*H230</f>
        <v>9.6000000000000002E-4</v>
      </c>
      <c r="S230" s="167">
        <v>0</v>
      </c>
      <c r="T230" s="168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69" t="s">
        <v>220</v>
      </c>
      <c r="AT230" s="169" t="s">
        <v>143</v>
      </c>
      <c r="AU230" s="169" t="s">
        <v>83</v>
      </c>
      <c r="AY230" s="17" t="s">
        <v>141</v>
      </c>
      <c r="BE230" s="170">
        <f>IF(N230="základní",J230,0)</f>
        <v>0</v>
      </c>
      <c r="BF230" s="170">
        <f>IF(N230="snížená",J230,0)</f>
        <v>0</v>
      </c>
      <c r="BG230" s="170">
        <f>IF(N230="zákl. přenesená",J230,0)</f>
        <v>0</v>
      </c>
      <c r="BH230" s="170">
        <f>IF(N230="sníž. přenesená",J230,0)</f>
        <v>0</v>
      </c>
      <c r="BI230" s="170">
        <f>IF(N230="nulová",J230,0)</f>
        <v>0</v>
      </c>
      <c r="BJ230" s="17" t="s">
        <v>81</v>
      </c>
      <c r="BK230" s="170">
        <f>ROUND(I230*H230,2)</f>
        <v>0</v>
      </c>
      <c r="BL230" s="17" t="s">
        <v>220</v>
      </c>
      <c r="BM230" s="169" t="s">
        <v>312</v>
      </c>
    </row>
    <row r="231" spans="1:65" s="2" customFormat="1" ht="11.25">
      <c r="A231" s="32"/>
      <c r="B231" s="33"/>
      <c r="C231" s="32"/>
      <c r="D231" s="171" t="s">
        <v>150</v>
      </c>
      <c r="E231" s="32"/>
      <c r="F231" s="172" t="s">
        <v>313</v>
      </c>
      <c r="G231" s="32"/>
      <c r="H231" s="32"/>
      <c r="I231" s="93"/>
      <c r="J231" s="32"/>
      <c r="K231" s="32"/>
      <c r="L231" s="33"/>
      <c r="M231" s="173"/>
      <c r="N231" s="174"/>
      <c r="O231" s="58"/>
      <c r="P231" s="58"/>
      <c r="Q231" s="58"/>
      <c r="R231" s="58"/>
      <c r="S231" s="58"/>
      <c r="T231" s="59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150</v>
      </c>
      <c r="AU231" s="17" t="s">
        <v>83</v>
      </c>
    </row>
    <row r="232" spans="1:65" s="2" customFormat="1" ht="21.75" customHeight="1">
      <c r="A232" s="32"/>
      <c r="B232" s="157"/>
      <c r="C232" s="158" t="s">
        <v>273</v>
      </c>
      <c r="D232" s="158" t="s">
        <v>143</v>
      </c>
      <c r="E232" s="159" t="s">
        <v>314</v>
      </c>
      <c r="F232" s="160" t="s">
        <v>315</v>
      </c>
      <c r="G232" s="161" t="s">
        <v>219</v>
      </c>
      <c r="H232" s="162">
        <v>1</v>
      </c>
      <c r="I232" s="163"/>
      <c r="J232" s="164">
        <f>ROUND(I232*H232,2)</f>
        <v>0</v>
      </c>
      <c r="K232" s="160" t="s">
        <v>147</v>
      </c>
      <c r="L232" s="33"/>
      <c r="M232" s="165" t="s">
        <v>1</v>
      </c>
      <c r="N232" s="166" t="s">
        <v>38</v>
      </c>
      <c r="O232" s="58"/>
      <c r="P232" s="167">
        <f>O232*H232</f>
        <v>0</v>
      </c>
      <c r="Q232" s="167">
        <v>9.2000000000000003E-4</v>
      </c>
      <c r="R232" s="167">
        <f>Q232*H232</f>
        <v>9.2000000000000003E-4</v>
      </c>
      <c r="S232" s="167">
        <v>0</v>
      </c>
      <c r="T232" s="168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69" t="s">
        <v>220</v>
      </c>
      <c r="AT232" s="169" t="s">
        <v>143</v>
      </c>
      <c r="AU232" s="169" t="s">
        <v>83</v>
      </c>
      <c r="AY232" s="17" t="s">
        <v>141</v>
      </c>
      <c r="BE232" s="170">
        <f>IF(N232="základní",J232,0)</f>
        <v>0</v>
      </c>
      <c r="BF232" s="170">
        <f>IF(N232="snížená",J232,0)</f>
        <v>0</v>
      </c>
      <c r="BG232" s="170">
        <f>IF(N232="zákl. přenesená",J232,0)</f>
        <v>0</v>
      </c>
      <c r="BH232" s="170">
        <f>IF(N232="sníž. přenesená",J232,0)</f>
        <v>0</v>
      </c>
      <c r="BI232" s="170">
        <f>IF(N232="nulová",J232,0)</f>
        <v>0</v>
      </c>
      <c r="BJ232" s="17" t="s">
        <v>81</v>
      </c>
      <c r="BK232" s="170">
        <f>ROUND(I232*H232,2)</f>
        <v>0</v>
      </c>
      <c r="BL232" s="17" t="s">
        <v>220</v>
      </c>
      <c r="BM232" s="169" t="s">
        <v>316</v>
      </c>
    </row>
    <row r="233" spans="1:65" s="2" customFormat="1" ht="19.5">
      <c r="A233" s="32"/>
      <c r="B233" s="33"/>
      <c r="C233" s="32"/>
      <c r="D233" s="171" t="s">
        <v>150</v>
      </c>
      <c r="E233" s="32"/>
      <c r="F233" s="172" t="s">
        <v>317</v>
      </c>
      <c r="G233" s="32"/>
      <c r="H233" s="32"/>
      <c r="I233" s="93"/>
      <c r="J233" s="32"/>
      <c r="K233" s="32"/>
      <c r="L233" s="33"/>
      <c r="M233" s="173"/>
      <c r="N233" s="174"/>
      <c r="O233" s="58"/>
      <c r="P233" s="58"/>
      <c r="Q233" s="58"/>
      <c r="R233" s="58"/>
      <c r="S233" s="58"/>
      <c r="T233" s="59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7" t="s">
        <v>150</v>
      </c>
      <c r="AU233" s="17" t="s">
        <v>83</v>
      </c>
    </row>
    <row r="234" spans="1:65" s="2" customFormat="1" ht="21.75" customHeight="1">
      <c r="A234" s="32"/>
      <c r="B234" s="157"/>
      <c r="C234" s="158" t="s">
        <v>318</v>
      </c>
      <c r="D234" s="158" t="s">
        <v>143</v>
      </c>
      <c r="E234" s="159" t="s">
        <v>319</v>
      </c>
      <c r="F234" s="160" t="s">
        <v>320</v>
      </c>
      <c r="G234" s="161" t="s">
        <v>299</v>
      </c>
      <c r="H234" s="208"/>
      <c r="I234" s="163"/>
      <c r="J234" s="164">
        <f>ROUND(I234*H234,2)</f>
        <v>0</v>
      </c>
      <c r="K234" s="160" t="s">
        <v>147</v>
      </c>
      <c r="L234" s="33"/>
      <c r="M234" s="165" t="s">
        <v>1</v>
      </c>
      <c r="N234" s="166" t="s">
        <v>38</v>
      </c>
      <c r="O234" s="58"/>
      <c r="P234" s="167">
        <f>O234*H234</f>
        <v>0</v>
      </c>
      <c r="Q234" s="167">
        <v>0</v>
      </c>
      <c r="R234" s="167">
        <f>Q234*H234</f>
        <v>0</v>
      </c>
      <c r="S234" s="167">
        <v>0</v>
      </c>
      <c r="T234" s="168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9" t="s">
        <v>220</v>
      </c>
      <c r="AT234" s="169" t="s">
        <v>143</v>
      </c>
      <c r="AU234" s="169" t="s">
        <v>83</v>
      </c>
      <c r="AY234" s="17" t="s">
        <v>141</v>
      </c>
      <c r="BE234" s="170">
        <f>IF(N234="základní",J234,0)</f>
        <v>0</v>
      </c>
      <c r="BF234" s="170">
        <f>IF(N234="snížená",J234,0)</f>
        <v>0</v>
      </c>
      <c r="BG234" s="170">
        <f>IF(N234="zákl. přenesená",J234,0)</f>
        <v>0</v>
      </c>
      <c r="BH234" s="170">
        <f>IF(N234="sníž. přenesená",J234,0)</f>
        <v>0</v>
      </c>
      <c r="BI234" s="170">
        <f>IF(N234="nulová",J234,0)</f>
        <v>0</v>
      </c>
      <c r="BJ234" s="17" t="s">
        <v>81</v>
      </c>
      <c r="BK234" s="170">
        <f>ROUND(I234*H234,2)</f>
        <v>0</v>
      </c>
      <c r="BL234" s="17" t="s">
        <v>220</v>
      </c>
      <c r="BM234" s="169" t="s">
        <v>321</v>
      </c>
    </row>
    <row r="235" spans="1:65" s="2" customFormat="1" ht="29.25">
      <c r="A235" s="32"/>
      <c r="B235" s="33"/>
      <c r="C235" s="32"/>
      <c r="D235" s="171" t="s">
        <v>150</v>
      </c>
      <c r="E235" s="32"/>
      <c r="F235" s="172" t="s">
        <v>322</v>
      </c>
      <c r="G235" s="32"/>
      <c r="H235" s="32"/>
      <c r="I235" s="93"/>
      <c r="J235" s="32"/>
      <c r="K235" s="32"/>
      <c r="L235" s="33"/>
      <c r="M235" s="173"/>
      <c r="N235" s="174"/>
      <c r="O235" s="58"/>
      <c r="P235" s="58"/>
      <c r="Q235" s="58"/>
      <c r="R235" s="58"/>
      <c r="S235" s="58"/>
      <c r="T235" s="59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150</v>
      </c>
      <c r="AU235" s="17" t="s">
        <v>83</v>
      </c>
    </row>
    <row r="236" spans="1:65" s="12" customFormat="1" ht="22.9" customHeight="1">
      <c r="B236" s="144"/>
      <c r="D236" s="145" t="s">
        <v>72</v>
      </c>
      <c r="E236" s="155" t="s">
        <v>323</v>
      </c>
      <c r="F236" s="155" t="s">
        <v>324</v>
      </c>
      <c r="I236" s="147"/>
      <c r="J236" s="156">
        <f>BK236</f>
        <v>0</v>
      </c>
      <c r="L236" s="144"/>
      <c r="M236" s="149"/>
      <c r="N236" s="150"/>
      <c r="O236" s="150"/>
      <c r="P236" s="151">
        <f>SUM(P237:P248)</f>
        <v>0</v>
      </c>
      <c r="Q236" s="150"/>
      <c r="R236" s="151">
        <f>SUM(R237:R248)</f>
        <v>0.12014</v>
      </c>
      <c r="S236" s="150"/>
      <c r="T236" s="152">
        <f>SUM(T237:T248)</f>
        <v>0</v>
      </c>
      <c r="AR236" s="145" t="s">
        <v>83</v>
      </c>
      <c r="AT236" s="153" t="s">
        <v>72</v>
      </c>
      <c r="AU236" s="153" t="s">
        <v>81</v>
      </c>
      <c r="AY236" s="145" t="s">
        <v>141</v>
      </c>
      <c r="BK236" s="154">
        <f>SUM(BK237:BK248)</f>
        <v>0</v>
      </c>
    </row>
    <row r="237" spans="1:65" s="2" customFormat="1" ht="21.75" customHeight="1">
      <c r="A237" s="32"/>
      <c r="B237" s="157"/>
      <c r="C237" s="158" t="s">
        <v>325</v>
      </c>
      <c r="D237" s="158" t="s">
        <v>143</v>
      </c>
      <c r="E237" s="159" t="s">
        <v>326</v>
      </c>
      <c r="F237" s="160" t="s">
        <v>327</v>
      </c>
      <c r="G237" s="161" t="s">
        <v>267</v>
      </c>
      <c r="H237" s="162">
        <v>8</v>
      </c>
      <c r="I237" s="163"/>
      <c r="J237" s="164">
        <f>ROUND(I237*H237,2)</f>
        <v>0</v>
      </c>
      <c r="K237" s="160" t="s">
        <v>1</v>
      </c>
      <c r="L237" s="33"/>
      <c r="M237" s="165" t="s">
        <v>1</v>
      </c>
      <c r="N237" s="166" t="s">
        <v>38</v>
      </c>
      <c r="O237" s="58"/>
      <c r="P237" s="167">
        <f>O237*H237</f>
        <v>0</v>
      </c>
      <c r="Q237" s="167">
        <v>1.5299999999999999E-3</v>
      </c>
      <c r="R237" s="167">
        <f>Q237*H237</f>
        <v>1.2239999999999999E-2</v>
      </c>
      <c r="S237" s="167">
        <v>0</v>
      </c>
      <c r="T237" s="168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69" t="s">
        <v>220</v>
      </c>
      <c r="AT237" s="169" t="s">
        <v>143</v>
      </c>
      <c r="AU237" s="169" t="s">
        <v>83</v>
      </c>
      <c r="AY237" s="17" t="s">
        <v>141</v>
      </c>
      <c r="BE237" s="170">
        <f>IF(N237="základní",J237,0)</f>
        <v>0</v>
      </c>
      <c r="BF237" s="170">
        <f>IF(N237="snížená",J237,0)</f>
        <v>0</v>
      </c>
      <c r="BG237" s="170">
        <f>IF(N237="zákl. přenesená",J237,0)</f>
        <v>0</v>
      </c>
      <c r="BH237" s="170">
        <f>IF(N237="sníž. přenesená",J237,0)</f>
        <v>0</v>
      </c>
      <c r="BI237" s="170">
        <f>IF(N237="nulová",J237,0)</f>
        <v>0</v>
      </c>
      <c r="BJ237" s="17" t="s">
        <v>81</v>
      </c>
      <c r="BK237" s="170">
        <f>ROUND(I237*H237,2)</f>
        <v>0</v>
      </c>
      <c r="BL237" s="17" t="s">
        <v>220</v>
      </c>
      <c r="BM237" s="169" t="s">
        <v>328</v>
      </c>
    </row>
    <row r="238" spans="1:65" s="2" customFormat="1" ht="19.5">
      <c r="A238" s="32"/>
      <c r="B238" s="33"/>
      <c r="C238" s="32"/>
      <c r="D238" s="171" t="s">
        <v>150</v>
      </c>
      <c r="E238" s="32"/>
      <c r="F238" s="172" t="s">
        <v>329</v>
      </c>
      <c r="G238" s="32"/>
      <c r="H238" s="32"/>
      <c r="I238" s="93"/>
      <c r="J238" s="32"/>
      <c r="K238" s="32"/>
      <c r="L238" s="33"/>
      <c r="M238" s="173"/>
      <c r="N238" s="174"/>
      <c r="O238" s="58"/>
      <c r="P238" s="58"/>
      <c r="Q238" s="58"/>
      <c r="R238" s="58"/>
      <c r="S238" s="58"/>
      <c r="T238" s="59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7" t="s">
        <v>150</v>
      </c>
      <c r="AU238" s="17" t="s">
        <v>83</v>
      </c>
    </row>
    <row r="239" spans="1:65" s="2" customFormat="1" ht="21.75" customHeight="1">
      <c r="A239" s="32"/>
      <c r="B239" s="157"/>
      <c r="C239" s="158" t="s">
        <v>330</v>
      </c>
      <c r="D239" s="158" t="s">
        <v>143</v>
      </c>
      <c r="E239" s="159" t="s">
        <v>331</v>
      </c>
      <c r="F239" s="160" t="s">
        <v>332</v>
      </c>
      <c r="G239" s="161" t="s">
        <v>267</v>
      </c>
      <c r="H239" s="162">
        <v>16</v>
      </c>
      <c r="I239" s="163"/>
      <c r="J239" s="164">
        <f>ROUND(I239*H239,2)</f>
        <v>0</v>
      </c>
      <c r="K239" s="160" t="s">
        <v>1</v>
      </c>
      <c r="L239" s="33"/>
      <c r="M239" s="165" t="s">
        <v>1</v>
      </c>
      <c r="N239" s="166" t="s">
        <v>38</v>
      </c>
      <c r="O239" s="58"/>
      <c r="P239" s="167">
        <f>O239*H239</f>
        <v>0</v>
      </c>
      <c r="Q239" s="167">
        <v>2.8400000000000001E-3</v>
      </c>
      <c r="R239" s="167">
        <f>Q239*H239</f>
        <v>4.5440000000000001E-2</v>
      </c>
      <c r="S239" s="167">
        <v>0</v>
      </c>
      <c r="T239" s="168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69" t="s">
        <v>220</v>
      </c>
      <c r="AT239" s="169" t="s">
        <v>143</v>
      </c>
      <c r="AU239" s="169" t="s">
        <v>83</v>
      </c>
      <c r="AY239" s="17" t="s">
        <v>141</v>
      </c>
      <c r="BE239" s="170">
        <f>IF(N239="základní",J239,0)</f>
        <v>0</v>
      </c>
      <c r="BF239" s="170">
        <f>IF(N239="snížená",J239,0)</f>
        <v>0</v>
      </c>
      <c r="BG239" s="170">
        <f>IF(N239="zákl. přenesená",J239,0)</f>
        <v>0</v>
      </c>
      <c r="BH239" s="170">
        <f>IF(N239="sníž. přenesená",J239,0)</f>
        <v>0</v>
      </c>
      <c r="BI239" s="170">
        <f>IF(N239="nulová",J239,0)</f>
        <v>0</v>
      </c>
      <c r="BJ239" s="17" t="s">
        <v>81</v>
      </c>
      <c r="BK239" s="170">
        <f>ROUND(I239*H239,2)</f>
        <v>0</v>
      </c>
      <c r="BL239" s="17" t="s">
        <v>220</v>
      </c>
      <c r="BM239" s="169" t="s">
        <v>333</v>
      </c>
    </row>
    <row r="240" spans="1:65" s="2" customFormat="1" ht="19.5">
      <c r="A240" s="32"/>
      <c r="B240" s="33"/>
      <c r="C240" s="32"/>
      <c r="D240" s="171" t="s">
        <v>150</v>
      </c>
      <c r="E240" s="32"/>
      <c r="F240" s="172" t="s">
        <v>334</v>
      </c>
      <c r="G240" s="32"/>
      <c r="H240" s="32"/>
      <c r="I240" s="93"/>
      <c r="J240" s="32"/>
      <c r="K240" s="32"/>
      <c r="L240" s="33"/>
      <c r="M240" s="173"/>
      <c r="N240" s="174"/>
      <c r="O240" s="58"/>
      <c r="P240" s="58"/>
      <c r="Q240" s="58"/>
      <c r="R240" s="58"/>
      <c r="S240" s="58"/>
      <c r="T240" s="59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7" t="s">
        <v>150</v>
      </c>
      <c r="AU240" s="17" t="s">
        <v>83</v>
      </c>
    </row>
    <row r="241" spans="1:65" s="2" customFormat="1" ht="16.5" customHeight="1">
      <c r="A241" s="32"/>
      <c r="B241" s="157"/>
      <c r="C241" s="158" t="s">
        <v>335</v>
      </c>
      <c r="D241" s="158" t="s">
        <v>143</v>
      </c>
      <c r="E241" s="159" t="s">
        <v>336</v>
      </c>
      <c r="F241" s="160" t="s">
        <v>337</v>
      </c>
      <c r="G241" s="161" t="s">
        <v>267</v>
      </c>
      <c r="H241" s="162">
        <v>8</v>
      </c>
      <c r="I241" s="163"/>
      <c r="J241" s="164">
        <f>ROUND(I241*H241,2)</f>
        <v>0</v>
      </c>
      <c r="K241" s="160" t="s">
        <v>147</v>
      </c>
      <c r="L241" s="33"/>
      <c r="M241" s="165" t="s">
        <v>1</v>
      </c>
      <c r="N241" s="166" t="s">
        <v>38</v>
      </c>
      <c r="O241" s="58"/>
      <c r="P241" s="167">
        <f>O241*H241</f>
        <v>0</v>
      </c>
      <c r="Q241" s="167">
        <v>2.4199999999999998E-3</v>
      </c>
      <c r="R241" s="167">
        <f>Q241*H241</f>
        <v>1.9359999999999999E-2</v>
      </c>
      <c r="S241" s="167">
        <v>0</v>
      </c>
      <c r="T241" s="168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69" t="s">
        <v>220</v>
      </c>
      <c r="AT241" s="169" t="s">
        <v>143</v>
      </c>
      <c r="AU241" s="169" t="s">
        <v>83</v>
      </c>
      <c r="AY241" s="17" t="s">
        <v>141</v>
      </c>
      <c r="BE241" s="170">
        <f>IF(N241="základní",J241,0)</f>
        <v>0</v>
      </c>
      <c r="BF241" s="170">
        <f>IF(N241="snížená",J241,0)</f>
        <v>0</v>
      </c>
      <c r="BG241" s="170">
        <f>IF(N241="zákl. přenesená",J241,0)</f>
        <v>0</v>
      </c>
      <c r="BH241" s="170">
        <f>IF(N241="sníž. přenesená",J241,0)</f>
        <v>0</v>
      </c>
      <c r="BI241" s="170">
        <f>IF(N241="nulová",J241,0)</f>
        <v>0</v>
      </c>
      <c r="BJ241" s="17" t="s">
        <v>81</v>
      </c>
      <c r="BK241" s="170">
        <f>ROUND(I241*H241,2)</f>
        <v>0</v>
      </c>
      <c r="BL241" s="17" t="s">
        <v>220</v>
      </c>
      <c r="BM241" s="169" t="s">
        <v>338</v>
      </c>
    </row>
    <row r="242" spans="1:65" s="2" customFormat="1" ht="11.25">
      <c r="A242" s="32"/>
      <c r="B242" s="33"/>
      <c r="C242" s="32"/>
      <c r="D242" s="171" t="s">
        <v>150</v>
      </c>
      <c r="E242" s="32"/>
      <c r="F242" s="172" t="s">
        <v>339</v>
      </c>
      <c r="G242" s="32"/>
      <c r="H242" s="32"/>
      <c r="I242" s="93"/>
      <c r="J242" s="32"/>
      <c r="K242" s="32"/>
      <c r="L242" s="33"/>
      <c r="M242" s="173"/>
      <c r="N242" s="174"/>
      <c r="O242" s="58"/>
      <c r="P242" s="58"/>
      <c r="Q242" s="58"/>
      <c r="R242" s="58"/>
      <c r="S242" s="58"/>
      <c r="T242" s="59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7" t="s">
        <v>150</v>
      </c>
      <c r="AU242" s="17" t="s">
        <v>83</v>
      </c>
    </row>
    <row r="243" spans="1:65" s="2" customFormat="1" ht="16.5" customHeight="1">
      <c r="A243" s="32"/>
      <c r="B243" s="157"/>
      <c r="C243" s="158" t="s">
        <v>340</v>
      </c>
      <c r="D243" s="158" t="s">
        <v>143</v>
      </c>
      <c r="E243" s="159" t="s">
        <v>341</v>
      </c>
      <c r="F243" s="160" t="s">
        <v>342</v>
      </c>
      <c r="G243" s="161" t="s">
        <v>267</v>
      </c>
      <c r="H243" s="162">
        <v>16</v>
      </c>
      <c r="I243" s="163"/>
      <c r="J243" s="164">
        <f>ROUND(I243*H243,2)</f>
        <v>0</v>
      </c>
      <c r="K243" s="160" t="s">
        <v>147</v>
      </c>
      <c r="L243" s="33"/>
      <c r="M243" s="165" t="s">
        <v>1</v>
      </c>
      <c r="N243" s="166" t="s">
        <v>38</v>
      </c>
      <c r="O243" s="58"/>
      <c r="P243" s="167">
        <f>O243*H243</f>
        <v>0</v>
      </c>
      <c r="Q243" s="167">
        <v>2.6800000000000001E-3</v>
      </c>
      <c r="R243" s="167">
        <f>Q243*H243</f>
        <v>4.2880000000000001E-2</v>
      </c>
      <c r="S243" s="167">
        <v>0</v>
      </c>
      <c r="T243" s="168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69" t="s">
        <v>220</v>
      </c>
      <c r="AT243" s="169" t="s">
        <v>143</v>
      </c>
      <c r="AU243" s="169" t="s">
        <v>83</v>
      </c>
      <c r="AY243" s="17" t="s">
        <v>141</v>
      </c>
      <c r="BE243" s="170">
        <f>IF(N243="základní",J243,0)</f>
        <v>0</v>
      </c>
      <c r="BF243" s="170">
        <f>IF(N243="snížená",J243,0)</f>
        <v>0</v>
      </c>
      <c r="BG243" s="170">
        <f>IF(N243="zákl. přenesená",J243,0)</f>
        <v>0</v>
      </c>
      <c r="BH243" s="170">
        <f>IF(N243="sníž. přenesená",J243,0)</f>
        <v>0</v>
      </c>
      <c r="BI243" s="170">
        <f>IF(N243="nulová",J243,0)</f>
        <v>0</v>
      </c>
      <c r="BJ243" s="17" t="s">
        <v>81</v>
      </c>
      <c r="BK243" s="170">
        <f>ROUND(I243*H243,2)</f>
        <v>0</v>
      </c>
      <c r="BL243" s="17" t="s">
        <v>220</v>
      </c>
      <c r="BM243" s="169" t="s">
        <v>343</v>
      </c>
    </row>
    <row r="244" spans="1:65" s="2" customFormat="1" ht="11.25">
      <c r="A244" s="32"/>
      <c r="B244" s="33"/>
      <c r="C244" s="32"/>
      <c r="D244" s="171" t="s">
        <v>150</v>
      </c>
      <c r="E244" s="32"/>
      <c r="F244" s="172" t="s">
        <v>344</v>
      </c>
      <c r="G244" s="32"/>
      <c r="H244" s="32"/>
      <c r="I244" s="93"/>
      <c r="J244" s="32"/>
      <c r="K244" s="32"/>
      <c r="L244" s="33"/>
      <c r="M244" s="173"/>
      <c r="N244" s="174"/>
      <c r="O244" s="58"/>
      <c r="P244" s="58"/>
      <c r="Q244" s="58"/>
      <c r="R244" s="58"/>
      <c r="S244" s="58"/>
      <c r="T244" s="59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7" t="s">
        <v>150</v>
      </c>
      <c r="AU244" s="17" t="s">
        <v>83</v>
      </c>
    </row>
    <row r="245" spans="1:65" s="2" customFormat="1" ht="21.75" customHeight="1">
      <c r="A245" s="32"/>
      <c r="B245" s="157"/>
      <c r="C245" s="158" t="s">
        <v>345</v>
      </c>
      <c r="D245" s="158" t="s">
        <v>143</v>
      </c>
      <c r="E245" s="159" t="s">
        <v>346</v>
      </c>
      <c r="F245" s="160" t="s">
        <v>347</v>
      </c>
      <c r="G245" s="161" t="s">
        <v>219</v>
      </c>
      <c r="H245" s="162">
        <v>1</v>
      </c>
      <c r="I245" s="163"/>
      <c r="J245" s="164">
        <f>ROUND(I245*H245,2)</f>
        <v>0</v>
      </c>
      <c r="K245" s="160" t="s">
        <v>147</v>
      </c>
      <c r="L245" s="33"/>
      <c r="M245" s="165" t="s">
        <v>1</v>
      </c>
      <c r="N245" s="166" t="s">
        <v>38</v>
      </c>
      <c r="O245" s="58"/>
      <c r="P245" s="167">
        <f>O245*H245</f>
        <v>0</v>
      </c>
      <c r="Q245" s="167">
        <v>2.2000000000000001E-4</v>
      </c>
      <c r="R245" s="167">
        <f>Q245*H245</f>
        <v>2.2000000000000001E-4</v>
      </c>
      <c r="S245" s="167">
        <v>0</v>
      </c>
      <c r="T245" s="168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9" t="s">
        <v>220</v>
      </c>
      <c r="AT245" s="169" t="s">
        <v>143</v>
      </c>
      <c r="AU245" s="169" t="s">
        <v>83</v>
      </c>
      <c r="AY245" s="17" t="s">
        <v>141</v>
      </c>
      <c r="BE245" s="170">
        <f>IF(N245="základní",J245,0)</f>
        <v>0</v>
      </c>
      <c r="BF245" s="170">
        <f>IF(N245="snížená",J245,0)</f>
        <v>0</v>
      </c>
      <c r="BG245" s="170">
        <f>IF(N245="zákl. přenesená",J245,0)</f>
        <v>0</v>
      </c>
      <c r="BH245" s="170">
        <f>IF(N245="sníž. přenesená",J245,0)</f>
        <v>0</v>
      </c>
      <c r="BI245" s="170">
        <f>IF(N245="nulová",J245,0)</f>
        <v>0</v>
      </c>
      <c r="BJ245" s="17" t="s">
        <v>81</v>
      </c>
      <c r="BK245" s="170">
        <f>ROUND(I245*H245,2)</f>
        <v>0</v>
      </c>
      <c r="BL245" s="17" t="s">
        <v>220</v>
      </c>
      <c r="BM245" s="169" t="s">
        <v>348</v>
      </c>
    </row>
    <row r="246" spans="1:65" s="2" customFormat="1" ht="19.5">
      <c r="A246" s="32"/>
      <c r="B246" s="33"/>
      <c r="C246" s="32"/>
      <c r="D246" s="171" t="s">
        <v>150</v>
      </c>
      <c r="E246" s="32"/>
      <c r="F246" s="172" t="s">
        <v>349</v>
      </c>
      <c r="G246" s="32"/>
      <c r="H246" s="32"/>
      <c r="I246" s="93"/>
      <c r="J246" s="32"/>
      <c r="K246" s="32"/>
      <c r="L246" s="33"/>
      <c r="M246" s="173"/>
      <c r="N246" s="174"/>
      <c r="O246" s="58"/>
      <c r="P246" s="58"/>
      <c r="Q246" s="58"/>
      <c r="R246" s="58"/>
      <c r="S246" s="58"/>
      <c r="T246" s="59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7" t="s">
        <v>150</v>
      </c>
      <c r="AU246" s="17" t="s">
        <v>83</v>
      </c>
    </row>
    <row r="247" spans="1:65" s="2" customFormat="1" ht="21.75" customHeight="1">
      <c r="A247" s="32"/>
      <c r="B247" s="157"/>
      <c r="C247" s="158" t="s">
        <v>350</v>
      </c>
      <c r="D247" s="158" t="s">
        <v>143</v>
      </c>
      <c r="E247" s="159" t="s">
        <v>351</v>
      </c>
      <c r="F247" s="160" t="s">
        <v>352</v>
      </c>
      <c r="G247" s="161" t="s">
        <v>299</v>
      </c>
      <c r="H247" s="208"/>
      <c r="I247" s="163"/>
      <c r="J247" s="164">
        <f>ROUND(I247*H247,2)</f>
        <v>0</v>
      </c>
      <c r="K247" s="160" t="s">
        <v>147</v>
      </c>
      <c r="L247" s="33"/>
      <c r="M247" s="165" t="s">
        <v>1</v>
      </c>
      <c r="N247" s="166" t="s">
        <v>38</v>
      </c>
      <c r="O247" s="58"/>
      <c r="P247" s="167">
        <f>O247*H247</f>
        <v>0</v>
      </c>
      <c r="Q247" s="167">
        <v>0</v>
      </c>
      <c r="R247" s="167">
        <f>Q247*H247</f>
        <v>0</v>
      </c>
      <c r="S247" s="167">
        <v>0</v>
      </c>
      <c r="T247" s="168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69" t="s">
        <v>220</v>
      </c>
      <c r="AT247" s="169" t="s">
        <v>143</v>
      </c>
      <c r="AU247" s="169" t="s">
        <v>83</v>
      </c>
      <c r="AY247" s="17" t="s">
        <v>141</v>
      </c>
      <c r="BE247" s="170">
        <f>IF(N247="základní",J247,0)</f>
        <v>0</v>
      </c>
      <c r="BF247" s="170">
        <f>IF(N247="snížená",J247,0)</f>
        <v>0</v>
      </c>
      <c r="BG247" s="170">
        <f>IF(N247="zákl. přenesená",J247,0)</f>
        <v>0</v>
      </c>
      <c r="BH247" s="170">
        <f>IF(N247="sníž. přenesená",J247,0)</f>
        <v>0</v>
      </c>
      <c r="BI247" s="170">
        <f>IF(N247="nulová",J247,0)</f>
        <v>0</v>
      </c>
      <c r="BJ247" s="17" t="s">
        <v>81</v>
      </c>
      <c r="BK247" s="170">
        <f>ROUND(I247*H247,2)</f>
        <v>0</v>
      </c>
      <c r="BL247" s="17" t="s">
        <v>220</v>
      </c>
      <c r="BM247" s="169" t="s">
        <v>353</v>
      </c>
    </row>
    <row r="248" spans="1:65" s="2" customFormat="1" ht="29.25">
      <c r="A248" s="32"/>
      <c r="B248" s="33"/>
      <c r="C248" s="32"/>
      <c r="D248" s="171" t="s">
        <v>150</v>
      </c>
      <c r="E248" s="32"/>
      <c r="F248" s="172" t="s">
        <v>354</v>
      </c>
      <c r="G248" s="32"/>
      <c r="H248" s="32"/>
      <c r="I248" s="93"/>
      <c r="J248" s="32"/>
      <c r="K248" s="32"/>
      <c r="L248" s="33"/>
      <c r="M248" s="173"/>
      <c r="N248" s="174"/>
      <c r="O248" s="58"/>
      <c r="P248" s="58"/>
      <c r="Q248" s="58"/>
      <c r="R248" s="58"/>
      <c r="S248" s="58"/>
      <c r="T248" s="59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7" t="s">
        <v>150</v>
      </c>
      <c r="AU248" s="17" t="s">
        <v>83</v>
      </c>
    </row>
    <row r="249" spans="1:65" s="12" customFormat="1" ht="22.9" customHeight="1">
      <c r="B249" s="144"/>
      <c r="D249" s="145" t="s">
        <v>72</v>
      </c>
      <c r="E249" s="155" t="s">
        <v>355</v>
      </c>
      <c r="F249" s="155" t="s">
        <v>356</v>
      </c>
      <c r="I249" s="147"/>
      <c r="J249" s="156">
        <f>BK249</f>
        <v>0</v>
      </c>
      <c r="L249" s="144"/>
      <c r="M249" s="149"/>
      <c r="N249" s="150"/>
      <c r="O249" s="150"/>
      <c r="P249" s="151">
        <f>SUM(P250:P255)</f>
        <v>0</v>
      </c>
      <c r="Q249" s="150"/>
      <c r="R249" s="151">
        <f>SUM(R250:R255)</f>
        <v>5.5399999999999998E-2</v>
      </c>
      <c r="S249" s="150"/>
      <c r="T249" s="152">
        <f>SUM(T250:T255)</f>
        <v>0</v>
      </c>
      <c r="AR249" s="145" t="s">
        <v>83</v>
      </c>
      <c r="AT249" s="153" t="s">
        <v>72</v>
      </c>
      <c r="AU249" s="153" t="s">
        <v>81</v>
      </c>
      <c r="AY249" s="145" t="s">
        <v>141</v>
      </c>
      <c r="BK249" s="154">
        <f>SUM(BK250:BK255)</f>
        <v>0</v>
      </c>
    </row>
    <row r="250" spans="1:65" s="2" customFormat="1" ht="55.5" customHeight="1">
      <c r="A250" s="32"/>
      <c r="B250" s="157"/>
      <c r="C250" s="158" t="s">
        <v>357</v>
      </c>
      <c r="D250" s="158" t="s">
        <v>143</v>
      </c>
      <c r="E250" s="159" t="s">
        <v>358</v>
      </c>
      <c r="F250" s="160" t="s">
        <v>359</v>
      </c>
      <c r="G250" s="161" t="s">
        <v>230</v>
      </c>
      <c r="H250" s="162">
        <v>1</v>
      </c>
      <c r="I250" s="163"/>
      <c r="J250" s="164">
        <f>ROUND(I250*H250,2)</f>
        <v>0</v>
      </c>
      <c r="K250" s="160" t="s">
        <v>1</v>
      </c>
      <c r="L250" s="33"/>
      <c r="M250" s="165" t="s">
        <v>1</v>
      </c>
      <c r="N250" s="166" t="s">
        <v>38</v>
      </c>
      <c r="O250" s="58"/>
      <c r="P250" s="167">
        <f>O250*H250</f>
        <v>0</v>
      </c>
      <c r="Q250" s="167">
        <v>0</v>
      </c>
      <c r="R250" s="167">
        <f>Q250*H250</f>
        <v>0</v>
      </c>
      <c r="S250" s="167">
        <v>0</v>
      </c>
      <c r="T250" s="168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69" t="s">
        <v>220</v>
      </c>
      <c r="AT250" s="169" t="s">
        <v>143</v>
      </c>
      <c r="AU250" s="169" t="s">
        <v>83</v>
      </c>
      <c r="AY250" s="17" t="s">
        <v>141</v>
      </c>
      <c r="BE250" s="170">
        <f>IF(N250="základní",J250,0)</f>
        <v>0</v>
      </c>
      <c r="BF250" s="170">
        <f>IF(N250="snížená",J250,0)</f>
        <v>0</v>
      </c>
      <c r="BG250" s="170">
        <f>IF(N250="zákl. přenesená",J250,0)</f>
        <v>0</v>
      </c>
      <c r="BH250" s="170">
        <f>IF(N250="sníž. přenesená",J250,0)</f>
        <v>0</v>
      </c>
      <c r="BI250" s="170">
        <f>IF(N250="nulová",J250,0)</f>
        <v>0</v>
      </c>
      <c r="BJ250" s="17" t="s">
        <v>81</v>
      </c>
      <c r="BK250" s="170">
        <f>ROUND(I250*H250,2)</f>
        <v>0</v>
      </c>
      <c r="BL250" s="17" t="s">
        <v>220</v>
      </c>
      <c r="BM250" s="169" t="s">
        <v>360</v>
      </c>
    </row>
    <row r="251" spans="1:65" s="2" customFormat="1" ht="39">
      <c r="A251" s="32"/>
      <c r="B251" s="33"/>
      <c r="C251" s="32"/>
      <c r="D251" s="171" t="s">
        <v>150</v>
      </c>
      <c r="E251" s="32"/>
      <c r="F251" s="172" t="s">
        <v>359</v>
      </c>
      <c r="G251" s="32"/>
      <c r="H251" s="32"/>
      <c r="I251" s="93"/>
      <c r="J251" s="32"/>
      <c r="K251" s="32"/>
      <c r="L251" s="33"/>
      <c r="M251" s="173"/>
      <c r="N251" s="174"/>
      <c r="O251" s="58"/>
      <c r="P251" s="58"/>
      <c r="Q251" s="58"/>
      <c r="R251" s="58"/>
      <c r="S251" s="58"/>
      <c r="T251" s="59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7" t="s">
        <v>150</v>
      </c>
      <c r="AU251" s="17" t="s">
        <v>83</v>
      </c>
    </row>
    <row r="252" spans="1:65" s="2" customFormat="1" ht="21.75" customHeight="1">
      <c r="A252" s="32"/>
      <c r="B252" s="157"/>
      <c r="C252" s="158" t="s">
        <v>361</v>
      </c>
      <c r="D252" s="158" t="s">
        <v>143</v>
      </c>
      <c r="E252" s="159" t="s">
        <v>362</v>
      </c>
      <c r="F252" s="160" t="s">
        <v>363</v>
      </c>
      <c r="G252" s="161" t="s">
        <v>230</v>
      </c>
      <c r="H252" s="162">
        <v>1</v>
      </c>
      <c r="I252" s="163"/>
      <c r="J252" s="164">
        <f>ROUND(I252*H252,2)</f>
        <v>0</v>
      </c>
      <c r="K252" s="160" t="s">
        <v>147</v>
      </c>
      <c r="L252" s="33"/>
      <c r="M252" s="165" t="s">
        <v>1</v>
      </c>
      <c r="N252" s="166" t="s">
        <v>38</v>
      </c>
      <c r="O252" s="58"/>
      <c r="P252" s="167">
        <f>O252*H252</f>
        <v>0</v>
      </c>
      <c r="Q252" s="167">
        <v>5.5399999999999998E-2</v>
      </c>
      <c r="R252" s="167">
        <f>Q252*H252</f>
        <v>5.5399999999999998E-2</v>
      </c>
      <c r="S252" s="167">
        <v>0</v>
      </c>
      <c r="T252" s="168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69" t="s">
        <v>220</v>
      </c>
      <c r="AT252" s="169" t="s">
        <v>143</v>
      </c>
      <c r="AU252" s="169" t="s">
        <v>83</v>
      </c>
      <c r="AY252" s="17" t="s">
        <v>141</v>
      </c>
      <c r="BE252" s="170">
        <f>IF(N252="základní",J252,0)</f>
        <v>0</v>
      </c>
      <c r="BF252" s="170">
        <f>IF(N252="snížená",J252,0)</f>
        <v>0</v>
      </c>
      <c r="BG252" s="170">
        <f>IF(N252="zákl. přenesená",J252,0)</f>
        <v>0</v>
      </c>
      <c r="BH252" s="170">
        <f>IF(N252="sníž. přenesená",J252,0)</f>
        <v>0</v>
      </c>
      <c r="BI252" s="170">
        <f>IF(N252="nulová",J252,0)</f>
        <v>0</v>
      </c>
      <c r="BJ252" s="17" t="s">
        <v>81</v>
      </c>
      <c r="BK252" s="170">
        <f>ROUND(I252*H252,2)</f>
        <v>0</v>
      </c>
      <c r="BL252" s="17" t="s">
        <v>220</v>
      </c>
      <c r="BM252" s="169" t="s">
        <v>364</v>
      </c>
    </row>
    <row r="253" spans="1:65" s="2" customFormat="1" ht="11.25">
      <c r="A253" s="32"/>
      <c r="B253" s="33"/>
      <c r="C253" s="32"/>
      <c r="D253" s="171" t="s">
        <v>150</v>
      </c>
      <c r="E253" s="32"/>
      <c r="F253" s="172" t="s">
        <v>365</v>
      </c>
      <c r="G253" s="32"/>
      <c r="H253" s="32"/>
      <c r="I253" s="93"/>
      <c r="J253" s="32"/>
      <c r="K253" s="32"/>
      <c r="L253" s="33"/>
      <c r="M253" s="173"/>
      <c r="N253" s="174"/>
      <c r="O253" s="58"/>
      <c r="P253" s="58"/>
      <c r="Q253" s="58"/>
      <c r="R253" s="58"/>
      <c r="S253" s="58"/>
      <c r="T253" s="5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7" t="s">
        <v>150</v>
      </c>
      <c r="AU253" s="17" t="s">
        <v>83</v>
      </c>
    </row>
    <row r="254" spans="1:65" s="2" customFormat="1" ht="16.5" customHeight="1">
      <c r="A254" s="32"/>
      <c r="B254" s="157"/>
      <c r="C254" s="158" t="s">
        <v>366</v>
      </c>
      <c r="D254" s="158" t="s">
        <v>143</v>
      </c>
      <c r="E254" s="159" t="s">
        <v>367</v>
      </c>
      <c r="F254" s="160" t="s">
        <v>368</v>
      </c>
      <c r="G254" s="161" t="s">
        <v>299</v>
      </c>
      <c r="H254" s="208"/>
      <c r="I254" s="163"/>
      <c r="J254" s="164">
        <f>ROUND(I254*H254,2)</f>
        <v>0</v>
      </c>
      <c r="K254" s="160" t="s">
        <v>147</v>
      </c>
      <c r="L254" s="33"/>
      <c r="M254" s="165" t="s">
        <v>1</v>
      </c>
      <c r="N254" s="166" t="s">
        <v>38</v>
      </c>
      <c r="O254" s="58"/>
      <c r="P254" s="167">
        <f>O254*H254</f>
        <v>0</v>
      </c>
      <c r="Q254" s="167">
        <v>0</v>
      </c>
      <c r="R254" s="167">
        <f>Q254*H254</f>
        <v>0</v>
      </c>
      <c r="S254" s="167">
        <v>0</v>
      </c>
      <c r="T254" s="168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69" t="s">
        <v>220</v>
      </c>
      <c r="AT254" s="169" t="s">
        <v>143</v>
      </c>
      <c r="AU254" s="169" t="s">
        <v>83</v>
      </c>
      <c r="AY254" s="17" t="s">
        <v>141</v>
      </c>
      <c r="BE254" s="170">
        <f>IF(N254="základní",J254,0)</f>
        <v>0</v>
      </c>
      <c r="BF254" s="170">
        <f>IF(N254="snížená",J254,0)</f>
        <v>0</v>
      </c>
      <c r="BG254" s="170">
        <f>IF(N254="zákl. přenesená",J254,0)</f>
        <v>0</v>
      </c>
      <c r="BH254" s="170">
        <f>IF(N254="sníž. přenesená",J254,0)</f>
        <v>0</v>
      </c>
      <c r="BI254" s="170">
        <f>IF(N254="nulová",J254,0)</f>
        <v>0</v>
      </c>
      <c r="BJ254" s="17" t="s">
        <v>81</v>
      </c>
      <c r="BK254" s="170">
        <f>ROUND(I254*H254,2)</f>
        <v>0</v>
      </c>
      <c r="BL254" s="17" t="s">
        <v>220</v>
      </c>
      <c r="BM254" s="169" t="s">
        <v>369</v>
      </c>
    </row>
    <row r="255" spans="1:65" s="2" customFormat="1" ht="19.5">
      <c r="A255" s="32"/>
      <c r="B255" s="33"/>
      <c r="C255" s="32"/>
      <c r="D255" s="171" t="s">
        <v>150</v>
      </c>
      <c r="E255" s="32"/>
      <c r="F255" s="172" t="s">
        <v>370</v>
      </c>
      <c r="G255" s="32"/>
      <c r="H255" s="32"/>
      <c r="I255" s="93"/>
      <c r="J255" s="32"/>
      <c r="K255" s="32"/>
      <c r="L255" s="33"/>
      <c r="M255" s="173"/>
      <c r="N255" s="174"/>
      <c r="O255" s="58"/>
      <c r="P255" s="58"/>
      <c r="Q255" s="58"/>
      <c r="R255" s="58"/>
      <c r="S255" s="58"/>
      <c r="T255" s="59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7" t="s">
        <v>150</v>
      </c>
      <c r="AU255" s="17" t="s">
        <v>83</v>
      </c>
    </row>
    <row r="256" spans="1:65" s="12" customFormat="1" ht="22.9" customHeight="1">
      <c r="B256" s="144"/>
      <c r="D256" s="145" t="s">
        <v>72</v>
      </c>
      <c r="E256" s="155" t="s">
        <v>371</v>
      </c>
      <c r="F256" s="155" t="s">
        <v>372</v>
      </c>
      <c r="I256" s="147"/>
      <c r="J256" s="156">
        <f>BK256</f>
        <v>0</v>
      </c>
      <c r="L256" s="144"/>
      <c r="M256" s="149"/>
      <c r="N256" s="150"/>
      <c r="O256" s="150"/>
      <c r="P256" s="151">
        <f>SUM(P257:P301)</f>
        <v>0</v>
      </c>
      <c r="Q256" s="150"/>
      <c r="R256" s="151">
        <f>SUM(R257:R301)</f>
        <v>3.7200000000000002E-3</v>
      </c>
      <c r="S256" s="150"/>
      <c r="T256" s="152">
        <f>SUM(T257:T301)</f>
        <v>0.54586000000000001</v>
      </c>
      <c r="AR256" s="145" t="s">
        <v>83</v>
      </c>
      <c r="AT256" s="153" t="s">
        <v>72</v>
      </c>
      <c r="AU256" s="153" t="s">
        <v>81</v>
      </c>
      <c r="AY256" s="145" t="s">
        <v>141</v>
      </c>
      <c r="BK256" s="154">
        <f>SUM(BK257:BK301)</f>
        <v>0</v>
      </c>
    </row>
    <row r="257" spans="1:65" s="2" customFormat="1" ht="33" customHeight="1">
      <c r="A257" s="32"/>
      <c r="B257" s="157"/>
      <c r="C257" s="158" t="s">
        <v>373</v>
      </c>
      <c r="D257" s="158" t="s">
        <v>143</v>
      </c>
      <c r="E257" s="159" t="s">
        <v>374</v>
      </c>
      <c r="F257" s="160" t="s">
        <v>375</v>
      </c>
      <c r="G257" s="161" t="s">
        <v>219</v>
      </c>
      <c r="H257" s="162">
        <v>4</v>
      </c>
      <c r="I257" s="163"/>
      <c r="J257" s="164">
        <f>ROUND(I257*H257,2)</f>
        <v>0</v>
      </c>
      <c r="K257" s="160" t="s">
        <v>1</v>
      </c>
      <c r="L257" s="33"/>
      <c r="M257" s="165" t="s">
        <v>1</v>
      </c>
      <c r="N257" s="166" t="s">
        <v>38</v>
      </c>
      <c r="O257" s="58"/>
      <c r="P257" s="167">
        <f>O257*H257</f>
        <v>0</v>
      </c>
      <c r="Q257" s="167">
        <v>0</v>
      </c>
      <c r="R257" s="167">
        <f>Q257*H257</f>
        <v>0</v>
      </c>
      <c r="S257" s="167">
        <v>0</v>
      </c>
      <c r="T257" s="168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69" t="s">
        <v>220</v>
      </c>
      <c r="AT257" s="169" t="s">
        <v>143</v>
      </c>
      <c r="AU257" s="169" t="s">
        <v>83</v>
      </c>
      <c r="AY257" s="17" t="s">
        <v>141</v>
      </c>
      <c r="BE257" s="170">
        <f>IF(N257="základní",J257,0)</f>
        <v>0</v>
      </c>
      <c r="BF257" s="170">
        <f>IF(N257="snížená",J257,0)</f>
        <v>0</v>
      </c>
      <c r="BG257" s="170">
        <f>IF(N257="zákl. přenesená",J257,0)</f>
        <v>0</v>
      </c>
      <c r="BH257" s="170">
        <f>IF(N257="sníž. přenesená",J257,0)</f>
        <v>0</v>
      </c>
      <c r="BI257" s="170">
        <f>IF(N257="nulová",J257,0)</f>
        <v>0</v>
      </c>
      <c r="BJ257" s="17" t="s">
        <v>81</v>
      </c>
      <c r="BK257" s="170">
        <f>ROUND(I257*H257,2)</f>
        <v>0</v>
      </c>
      <c r="BL257" s="17" t="s">
        <v>220</v>
      </c>
      <c r="BM257" s="169" t="s">
        <v>376</v>
      </c>
    </row>
    <row r="258" spans="1:65" s="2" customFormat="1" ht="29.25">
      <c r="A258" s="32"/>
      <c r="B258" s="33"/>
      <c r="C258" s="32"/>
      <c r="D258" s="171" t="s">
        <v>150</v>
      </c>
      <c r="E258" s="32"/>
      <c r="F258" s="172" t="s">
        <v>375</v>
      </c>
      <c r="G258" s="32"/>
      <c r="H258" s="32"/>
      <c r="I258" s="93"/>
      <c r="J258" s="32"/>
      <c r="K258" s="32"/>
      <c r="L258" s="33"/>
      <c r="M258" s="173"/>
      <c r="N258" s="174"/>
      <c r="O258" s="58"/>
      <c r="P258" s="58"/>
      <c r="Q258" s="58"/>
      <c r="R258" s="58"/>
      <c r="S258" s="58"/>
      <c r="T258" s="59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7" t="s">
        <v>150</v>
      </c>
      <c r="AU258" s="17" t="s">
        <v>83</v>
      </c>
    </row>
    <row r="259" spans="1:65" s="2" customFormat="1" ht="16.5" customHeight="1">
      <c r="A259" s="32"/>
      <c r="B259" s="157"/>
      <c r="C259" s="158" t="s">
        <v>377</v>
      </c>
      <c r="D259" s="158" t="s">
        <v>143</v>
      </c>
      <c r="E259" s="159" t="s">
        <v>378</v>
      </c>
      <c r="F259" s="160" t="s">
        <v>379</v>
      </c>
      <c r="G259" s="161" t="s">
        <v>219</v>
      </c>
      <c r="H259" s="162">
        <v>3</v>
      </c>
      <c r="I259" s="163"/>
      <c r="J259" s="164">
        <f>ROUND(I259*H259,2)</f>
        <v>0</v>
      </c>
      <c r="K259" s="160" t="s">
        <v>1</v>
      </c>
      <c r="L259" s="33"/>
      <c r="M259" s="165" t="s">
        <v>1</v>
      </c>
      <c r="N259" s="166" t="s">
        <v>38</v>
      </c>
      <c r="O259" s="58"/>
      <c r="P259" s="167">
        <f>O259*H259</f>
        <v>0</v>
      </c>
      <c r="Q259" s="167">
        <v>0</v>
      </c>
      <c r="R259" s="167">
        <f>Q259*H259</f>
        <v>0</v>
      </c>
      <c r="S259" s="167">
        <v>0</v>
      </c>
      <c r="T259" s="168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69" t="s">
        <v>220</v>
      </c>
      <c r="AT259" s="169" t="s">
        <v>143</v>
      </c>
      <c r="AU259" s="169" t="s">
        <v>83</v>
      </c>
      <c r="AY259" s="17" t="s">
        <v>141</v>
      </c>
      <c r="BE259" s="170">
        <f>IF(N259="základní",J259,0)</f>
        <v>0</v>
      </c>
      <c r="BF259" s="170">
        <f>IF(N259="snížená",J259,0)</f>
        <v>0</v>
      </c>
      <c r="BG259" s="170">
        <f>IF(N259="zákl. přenesená",J259,0)</f>
        <v>0</v>
      </c>
      <c r="BH259" s="170">
        <f>IF(N259="sníž. přenesená",J259,0)</f>
        <v>0</v>
      </c>
      <c r="BI259" s="170">
        <f>IF(N259="nulová",J259,0)</f>
        <v>0</v>
      </c>
      <c r="BJ259" s="17" t="s">
        <v>81</v>
      </c>
      <c r="BK259" s="170">
        <f>ROUND(I259*H259,2)</f>
        <v>0</v>
      </c>
      <c r="BL259" s="17" t="s">
        <v>220</v>
      </c>
      <c r="BM259" s="169" t="s">
        <v>380</v>
      </c>
    </row>
    <row r="260" spans="1:65" s="2" customFormat="1" ht="11.25">
      <c r="A260" s="32"/>
      <c r="B260" s="33"/>
      <c r="C260" s="32"/>
      <c r="D260" s="171" t="s">
        <v>150</v>
      </c>
      <c r="E260" s="32"/>
      <c r="F260" s="172" t="s">
        <v>379</v>
      </c>
      <c r="G260" s="32"/>
      <c r="H260" s="32"/>
      <c r="I260" s="93"/>
      <c r="J260" s="32"/>
      <c r="K260" s="32"/>
      <c r="L260" s="33"/>
      <c r="M260" s="173"/>
      <c r="N260" s="174"/>
      <c r="O260" s="58"/>
      <c r="P260" s="58"/>
      <c r="Q260" s="58"/>
      <c r="R260" s="58"/>
      <c r="S260" s="58"/>
      <c r="T260" s="59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7" t="s">
        <v>150</v>
      </c>
      <c r="AU260" s="17" t="s">
        <v>83</v>
      </c>
    </row>
    <row r="261" spans="1:65" s="2" customFormat="1" ht="16.5" customHeight="1">
      <c r="A261" s="32"/>
      <c r="B261" s="157"/>
      <c r="C261" s="158" t="s">
        <v>381</v>
      </c>
      <c r="D261" s="158" t="s">
        <v>143</v>
      </c>
      <c r="E261" s="159" t="s">
        <v>382</v>
      </c>
      <c r="F261" s="160" t="s">
        <v>383</v>
      </c>
      <c r="G261" s="161" t="s">
        <v>219</v>
      </c>
      <c r="H261" s="162">
        <v>4</v>
      </c>
      <c r="I261" s="163"/>
      <c r="J261" s="164">
        <f>ROUND(I261*H261,2)</f>
        <v>0</v>
      </c>
      <c r="K261" s="160" t="s">
        <v>1</v>
      </c>
      <c r="L261" s="33"/>
      <c r="M261" s="165" t="s">
        <v>1</v>
      </c>
      <c r="N261" s="166" t="s">
        <v>38</v>
      </c>
      <c r="O261" s="58"/>
      <c r="P261" s="167">
        <f>O261*H261</f>
        <v>0</v>
      </c>
      <c r="Q261" s="167">
        <v>0</v>
      </c>
      <c r="R261" s="167">
        <f>Q261*H261</f>
        <v>0</v>
      </c>
      <c r="S261" s="167">
        <v>0</v>
      </c>
      <c r="T261" s="168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69" t="s">
        <v>220</v>
      </c>
      <c r="AT261" s="169" t="s">
        <v>143</v>
      </c>
      <c r="AU261" s="169" t="s">
        <v>83</v>
      </c>
      <c r="AY261" s="17" t="s">
        <v>141</v>
      </c>
      <c r="BE261" s="170">
        <f>IF(N261="základní",J261,0)</f>
        <v>0</v>
      </c>
      <c r="BF261" s="170">
        <f>IF(N261="snížená",J261,0)</f>
        <v>0</v>
      </c>
      <c r="BG261" s="170">
        <f>IF(N261="zákl. přenesená",J261,0)</f>
        <v>0</v>
      </c>
      <c r="BH261" s="170">
        <f>IF(N261="sníž. přenesená",J261,0)</f>
        <v>0</v>
      </c>
      <c r="BI261" s="170">
        <f>IF(N261="nulová",J261,0)</f>
        <v>0</v>
      </c>
      <c r="BJ261" s="17" t="s">
        <v>81</v>
      </c>
      <c r="BK261" s="170">
        <f>ROUND(I261*H261,2)</f>
        <v>0</v>
      </c>
      <c r="BL261" s="17" t="s">
        <v>220</v>
      </c>
      <c r="BM261" s="169" t="s">
        <v>384</v>
      </c>
    </row>
    <row r="262" spans="1:65" s="2" customFormat="1" ht="11.25">
      <c r="A262" s="32"/>
      <c r="B262" s="33"/>
      <c r="C262" s="32"/>
      <c r="D262" s="171" t="s">
        <v>150</v>
      </c>
      <c r="E262" s="32"/>
      <c r="F262" s="172" t="s">
        <v>383</v>
      </c>
      <c r="G262" s="32"/>
      <c r="H262" s="32"/>
      <c r="I262" s="93"/>
      <c r="J262" s="32"/>
      <c r="K262" s="32"/>
      <c r="L262" s="33"/>
      <c r="M262" s="173"/>
      <c r="N262" s="174"/>
      <c r="O262" s="58"/>
      <c r="P262" s="58"/>
      <c r="Q262" s="58"/>
      <c r="R262" s="58"/>
      <c r="S262" s="58"/>
      <c r="T262" s="59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7" t="s">
        <v>150</v>
      </c>
      <c r="AU262" s="17" t="s">
        <v>83</v>
      </c>
    </row>
    <row r="263" spans="1:65" s="2" customFormat="1" ht="16.5" customHeight="1">
      <c r="A263" s="32"/>
      <c r="B263" s="157"/>
      <c r="C263" s="158" t="s">
        <v>385</v>
      </c>
      <c r="D263" s="158" t="s">
        <v>143</v>
      </c>
      <c r="E263" s="159" t="s">
        <v>386</v>
      </c>
      <c r="F263" s="160" t="s">
        <v>387</v>
      </c>
      <c r="G263" s="161" t="s">
        <v>219</v>
      </c>
      <c r="H263" s="162">
        <v>1</v>
      </c>
      <c r="I263" s="163"/>
      <c r="J263" s="164">
        <f>ROUND(I263*H263,2)</f>
        <v>0</v>
      </c>
      <c r="K263" s="160" t="s">
        <v>1</v>
      </c>
      <c r="L263" s="33"/>
      <c r="M263" s="165" t="s">
        <v>1</v>
      </c>
      <c r="N263" s="166" t="s">
        <v>38</v>
      </c>
      <c r="O263" s="58"/>
      <c r="P263" s="167">
        <f>O263*H263</f>
        <v>0</v>
      </c>
      <c r="Q263" s="167">
        <v>0</v>
      </c>
      <c r="R263" s="167">
        <f>Q263*H263</f>
        <v>0</v>
      </c>
      <c r="S263" s="167">
        <v>0</v>
      </c>
      <c r="T263" s="168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69" t="s">
        <v>220</v>
      </c>
      <c r="AT263" s="169" t="s">
        <v>143</v>
      </c>
      <c r="AU263" s="169" t="s">
        <v>83</v>
      </c>
      <c r="AY263" s="17" t="s">
        <v>141</v>
      </c>
      <c r="BE263" s="170">
        <f>IF(N263="základní",J263,0)</f>
        <v>0</v>
      </c>
      <c r="BF263" s="170">
        <f>IF(N263="snížená",J263,0)</f>
        <v>0</v>
      </c>
      <c r="BG263" s="170">
        <f>IF(N263="zákl. přenesená",J263,0)</f>
        <v>0</v>
      </c>
      <c r="BH263" s="170">
        <f>IF(N263="sníž. přenesená",J263,0)</f>
        <v>0</v>
      </c>
      <c r="BI263" s="170">
        <f>IF(N263="nulová",J263,0)</f>
        <v>0</v>
      </c>
      <c r="BJ263" s="17" t="s">
        <v>81</v>
      </c>
      <c r="BK263" s="170">
        <f>ROUND(I263*H263,2)</f>
        <v>0</v>
      </c>
      <c r="BL263" s="17" t="s">
        <v>220</v>
      </c>
      <c r="BM263" s="169" t="s">
        <v>388</v>
      </c>
    </row>
    <row r="264" spans="1:65" s="2" customFormat="1" ht="11.25">
      <c r="A264" s="32"/>
      <c r="B264" s="33"/>
      <c r="C264" s="32"/>
      <c r="D264" s="171" t="s">
        <v>150</v>
      </c>
      <c r="E264" s="32"/>
      <c r="F264" s="172" t="s">
        <v>387</v>
      </c>
      <c r="G264" s="32"/>
      <c r="H264" s="32"/>
      <c r="I264" s="93"/>
      <c r="J264" s="32"/>
      <c r="K264" s="32"/>
      <c r="L264" s="33"/>
      <c r="M264" s="173"/>
      <c r="N264" s="174"/>
      <c r="O264" s="58"/>
      <c r="P264" s="58"/>
      <c r="Q264" s="58"/>
      <c r="R264" s="58"/>
      <c r="S264" s="58"/>
      <c r="T264" s="59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7" t="s">
        <v>150</v>
      </c>
      <c r="AU264" s="17" t="s">
        <v>83</v>
      </c>
    </row>
    <row r="265" spans="1:65" s="2" customFormat="1" ht="16.5" customHeight="1">
      <c r="A265" s="32"/>
      <c r="B265" s="157"/>
      <c r="C265" s="158" t="s">
        <v>389</v>
      </c>
      <c r="D265" s="158" t="s">
        <v>143</v>
      </c>
      <c r="E265" s="159" t="s">
        <v>390</v>
      </c>
      <c r="F265" s="160" t="s">
        <v>391</v>
      </c>
      <c r="G265" s="161" t="s">
        <v>219</v>
      </c>
      <c r="H265" s="162">
        <v>1</v>
      </c>
      <c r="I265" s="163"/>
      <c r="J265" s="164">
        <f>ROUND(I265*H265,2)</f>
        <v>0</v>
      </c>
      <c r="K265" s="160" t="s">
        <v>1</v>
      </c>
      <c r="L265" s="33"/>
      <c r="M265" s="165" t="s">
        <v>1</v>
      </c>
      <c r="N265" s="166" t="s">
        <v>38</v>
      </c>
      <c r="O265" s="58"/>
      <c r="P265" s="167">
        <f>O265*H265</f>
        <v>0</v>
      </c>
      <c r="Q265" s="167">
        <v>0</v>
      </c>
      <c r="R265" s="167">
        <f>Q265*H265</f>
        <v>0</v>
      </c>
      <c r="S265" s="167">
        <v>0</v>
      </c>
      <c r="T265" s="168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69" t="s">
        <v>220</v>
      </c>
      <c r="AT265" s="169" t="s">
        <v>143</v>
      </c>
      <c r="AU265" s="169" t="s">
        <v>83</v>
      </c>
      <c r="AY265" s="17" t="s">
        <v>141</v>
      </c>
      <c r="BE265" s="170">
        <f>IF(N265="základní",J265,0)</f>
        <v>0</v>
      </c>
      <c r="BF265" s="170">
        <f>IF(N265="snížená",J265,0)</f>
        <v>0</v>
      </c>
      <c r="BG265" s="170">
        <f>IF(N265="zákl. přenesená",J265,0)</f>
        <v>0</v>
      </c>
      <c r="BH265" s="170">
        <f>IF(N265="sníž. přenesená",J265,0)</f>
        <v>0</v>
      </c>
      <c r="BI265" s="170">
        <f>IF(N265="nulová",J265,0)</f>
        <v>0</v>
      </c>
      <c r="BJ265" s="17" t="s">
        <v>81</v>
      </c>
      <c r="BK265" s="170">
        <f>ROUND(I265*H265,2)</f>
        <v>0</v>
      </c>
      <c r="BL265" s="17" t="s">
        <v>220</v>
      </c>
      <c r="BM265" s="169" t="s">
        <v>392</v>
      </c>
    </row>
    <row r="266" spans="1:65" s="2" customFormat="1" ht="11.25">
      <c r="A266" s="32"/>
      <c r="B266" s="33"/>
      <c r="C266" s="32"/>
      <c r="D266" s="171" t="s">
        <v>150</v>
      </c>
      <c r="E266" s="32"/>
      <c r="F266" s="172" t="s">
        <v>391</v>
      </c>
      <c r="G266" s="32"/>
      <c r="H266" s="32"/>
      <c r="I266" s="93"/>
      <c r="J266" s="32"/>
      <c r="K266" s="32"/>
      <c r="L266" s="33"/>
      <c r="M266" s="173"/>
      <c r="N266" s="174"/>
      <c r="O266" s="58"/>
      <c r="P266" s="58"/>
      <c r="Q266" s="58"/>
      <c r="R266" s="58"/>
      <c r="S266" s="58"/>
      <c r="T266" s="59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7" t="s">
        <v>150</v>
      </c>
      <c r="AU266" s="17" t="s">
        <v>83</v>
      </c>
    </row>
    <row r="267" spans="1:65" s="2" customFormat="1" ht="21.75" customHeight="1">
      <c r="A267" s="32"/>
      <c r="B267" s="157"/>
      <c r="C267" s="158" t="s">
        <v>393</v>
      </c>
      <c r="D267" s="158" t="s">
        <v>143</v>
      </c>
      <c r="E267" s="159" t="s">
        <v>394</v>
      </c>
      <c r="F267" s="160" t="s">
        <v>395</v>
      </c>
      <c r="G267" s="161" t="s">
        <v>219</v>
      </c>
      <c r="H267" s="162">
        <v>1</v>
      </c>
      <c r="I267" s="163"/>
      <c r="J267" s="164">
        <f>ROUND(I267*H267,2)</f>
        <v>0</v>
      </c>
      <c r="K267" s="160" t="s">
        <v>1</v>
      </c>
      <c r="L267" s="33"/>
      <c r="M267" s="165" t="s">
        <v>1</v>
      </c>
      <c r="N267" s="166" t="s">
        <v>38</v>
      </c>
      <c r="O267" s="58"/>
      <c r="P267" s="167">
        <f>O267*H267</f>
        <v>0</v>
      </c>
      <c r="Q267" s="167">
        <v>0</v>
      </c>
      <c r="R267" s="167">
        <f>Q267*H267</f>
        <v>0</v>
      </c>
      <c r="S267" s="167">
        <v>0</v>
      </c>
      <c r="T267" s="168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69" t="s">
        <v>220</v>
      </c>
      <c r="AT267" s="169" t="s">
        <v>143</v>
      </c>
      <c r="AU267" s="169" t="s">
        <v>83</v>
      </c>
      <c r="AY267" s="17" t="s">
        <v>141</v>
      </c>
      <c r="BE267" s="170">
        <f>IF(N267="základní",J267,0)</f>
        <v>0</v>
      </c>
      <c r="BF267" s="170">
        <f>IF(N267="snížená",J267,0)</f>
        <v>0</v>
      </c>
      <c r="BG267" s="170">
        <f>IF(N267="zákl. přenesená",J267,0)</f>
        <v>0</v>
      </c>
      <c r="BH267" s="170">
        <f>IF(N267="sníž. přenesená",J267,0)</f>
        <v>0</v>
      </c>
      <c r="BI267" s="170">
        <f>IF(N267="nulová",J267,0)</f>
        <v>0</v>
      </c>
      <c r="BJ267" s="17" t="s">
        <v>81</v>
      </c>
      <c r="BK267" s="170">
        <f>ROUND(I267*H267,2)</f>
        <v>0</v>
      </c>
      <c r="BL267" s="17" t="s">
        <v>220</v>
      </c>
      <c r="BM267" s="169" t="s">
        <v>396</v>
      </c>
    </row>
    <row r="268" spans="1:65" s="2" customFormat="1" ht="19.5">
      <c r="A268" s="32"/>
      <c r="B268" s="33"/>
      <c r="C268" s="32"/>
      <c r="D268" s="171" t="s">
        <v>150</v>
      </c>
      <c r="E268" s="32"/>
      <c r="F268" s="172" t="s">
        <v>395</v>
      </c>
      <c r="G268" s="32"/>
      <c r="H268" s="32"/>
      <c r="I268" s="93"/>
      <c r="J268" s="32"/>
      <c r="K268" s="32"/>
      <c r="L268" s="33"/>
      <c r="M268" s="173"/>
      <c r="N268" s="174"/>
      <c r="O268" s="58"/>
      <c r="P268" s="58"/>
      <c r="Q268" s="58"/>
      <c r="R268" s="58"/>
      <c r="S268" s="58"/>
      <c r="T268" s="59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7" t="s">
        <v>150</v>
      </c>
      <c r="AU268" s="17" t="s">
        <v>83</v>
      </c>
    </row>
    <row r="269" spans="1:65" s="2" customFormat="1" ht="21.75" customHeight="1">
      <c r="A269" s="32"/>
      <c r="B269" s="157"/>
      <c r="C269" s="158" t="s">
        <v>397</v>
      </c>
      <c r="D269" s="158" t="s">
        <v>143</v>
      </c>
      <c r="E269" s="159" t="s">
        <v>398</v>
      </c>
      <c r="F269" s="160" t="s">
        <v>399</v>
      </c>
      <c r="G269" s="161" t="s">
        <v>219</v>
      </c>
      <c r="H269" s="162">
        <v>4</v>
      </c>
      <c r="I269" s="163"/>
      <c r="J269" s="164">
        <f>ROUND(I269*H269,2)</f>
        <v>0</v>
      </c>
      <c r="K269" s="160" t="s">
        <v>1</v>
      </c>
      <c r="L269" s="33"/>
      <c r="M269" s="165" t="s">
        <v>1</v>
      </c>
      <c r="N269" s="166" t="s">
        <v>38</v>
      </c>
      <c r="O269" s="58"/>
      <c r="P269" s="167">
        <f>O269*H269</f>
        <v>0</v>
      </c>
      <c r="Q269" s="167">
        <v>0</v>
      </c>
      <c r="R269" s="167">
        <f>Q269*H269</f>
        <v>0</v>
      </c>
      <c r="S269" s="167">
        <v>0</v>
      </c>
      <c r="T269" s="168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69" t="s">
        <v>220</v>
      </c>
      <c r="AT269" s="169" t="s">
        <v>143</v>
      </c>
      <c r="AU269" s="169" t="s">
        <v>83</v>
      </c>
      <c r="AY269" s="17" t="s">
        <v>141</v>
      </c>
      <c r="BE269" s="170">
        <f>IF(N269="základní",J269,0)</f>
        <v>0</v>
      </c>
      <c r="BF269" s="170">
        <f>IF(N269="snížená",J269,0)</f>
        <v>0</v>
      </c>
      <c r="BG269" s="170">
        <f>IF(N269="zákl. přenesená",J269,0)</f>
        <v>0</v>
      </c>
      <c r="BH269" s="170">
        <f>IF(N269="sníž. přenesená",J269,0)</f>
        <v>0</v>
      </c>
      <c r="BI269" s="170">
        <f>IF(N269="nulová",J269,0)</f>
        <v>0</v>
      </c>
      <c r="BJ269" s="17" t="s">
        <v>81</v>
      </c>
      <c r="BK269" s="170">
        <f>ROUND(I269*H269,2)</f>
        <v>0</v>
      </c>
      <c r="BL269" s="17" t="s">
        <v>220</v>
      </c>
      <c r="BM269" s="169" t="s">
        <v>400</v>
      </c>
    </row>
    <row r="270" spans="1:65" s="2" customFormat="1" ht="19.5">
      <c r="A270" s="32"/>
      <c r="B270" s="33"/>
      <c r="C270" s="32"/>
      <c r="D270" s="171" t="s">
        <v>150</v>
      </c>
      <c r="E270" s="32"/>
      <c r="F270" s="172" t="s">
        <v>399</v>
      </c>
      <c r="G270" s="32"/>
      <c r="H270" s="32"/>
      <c r="I270" s="93"/>
      <c r="J270" s="32"/>
      <c r="K270" s="32"/>
      <c r="L270" s="33"/>
      <c r="M270" s="173"/>
      <c r="N270" s="174"/>
      <c r="O270" s="58"/>
      <c r="P270" s="58"/>
      <c r="Q270" s="58"/>
      <c r="R270" s="58"/>
      <c r="S270" s="58"/>
      <c r="T270" s="59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150</v>
      </c>
      <c r="AU270" s="17" t="s">
        <v>83</v>
      </c>
    </row>
    <row r="271" spans="1:65" s="2" customFormat="1" ht="21.75" customHeight="1">
      <c r="A271" s="32"/>
      <c r="B271" s="157"/>
      <c r="C271" s="158" t="s">
        <v>401</v>
      </c>
      <c r="D271" s="158" t="s">
        <v>143</v>
      </c>
      <c r="E271" s="159" t="s">
        <v>402</v>
      </c>
      <c r="F271" s="160" t="s">
        <v>403</v>
      </c>
      <c r="G271" s="161" t="s">
        <v>219</v>
      </c>
      <c r="H271" s="162">
        <v>4</v>
      </c>
      <c r="I271" s="163"/>
      <c r="J271" s="164">
        <f>ROUND(I271*H271,2)</f>
        <v>0</v>
      </c>
      <c r="K271" s="160" t="s">
        <v>1</v>
      </c>
      <c r="L271" s="33"/>
      <c r="M271" s="165" t="s">
        <v>1</v>
      </c>
      <c r="N271" s="166" t="s">
        <v>38</v>
      </c>
      <c r="O271" s="58"/>
      <c r="P271" s="167">
        <f>O271*H271</f>
        <v>0</v>
      </c>
      <c r="Q271" s="167">
        <v>0</v>
      </c>
      <c r="R271" s="167">
        <f>Q271*H271</f>
        <v>0</v>
      </c>
      <c r="S271" s="167">
        <v>0</v>
      </c>
      <c r="T271" s="168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69" t="s">
        <v>220</v>
      </c>
      <c r="AT271" s="169" t="s">
        <v>143</v>
      </c>
      <c r="AU271" s="169" t="s">
        <v>83</v>
      </c>
      <c r="AY271" s="17" t="s">
        <v>141</v>
      </c>
      <c r="BE271" s="170">
        <f>IF(N271="základní",J271,0)</f>
        <v>0</v>
      </c>
      <c r="BF271" s="170">
        <f>IF(N271="snížená",J271,0)</f>
        <v>0</v>
      </c>
      <c r="BG271" s="170">
        <f>IF(N271="zákl. přenesená",J271,0)</f>
        <v>0</v>
      </c>
      <c r="BH271" s="170">
        <f>IF(N271="sníž. přenesená",J271,0)</f>
        <v>0</v>
      </c>
      <c r="BI271" s="170">
        <f>IF(N271="nulová",J271,0)</f>
        <v>0</v>
      </c>
      <c r="BJ271" s="17" t="s">
        <v>81</v>
      </c>
      <c r="BK271" s="170">
        <f>ROUND(I271*H271,2)</f>
        <v>0</v>
      </c>
      <c r="BL271" s="17" t="s">
        <v>220</v>
      </c>
      <c r="BM271" s="169" t="s">
        <v>404</v>
      </c>
    </row>
    <row r="272" spans="1:65" s="2" customFormat="1" ht="19.5">
      <c r="A272" s="32"/>
      <c r="B272" s="33"/>
      <c r="C272" s="32"/>
      <c r="D272" s="171" t="s">
        <v>150</v>
      </c>
      <c r="E272" s="32"/>
      <c r="F272" s="172" t="s">
        <v>403</v>
      </c>
      <c r="G272" s="32"/>
      <c r="H272" s="32"/>
      <c r="I272" s="93"/>
      <c r="J272" s="32"/>
      <c r="K272" s="32"/>
      <c r="L272" s="33"/>
      <c r="M272" s="173"/>
      <c r="N272" s="174"/>
      <c r="O272" s="58"/>
      <c r="P272" s="58"/>
      <c r="Q272" s="58"/>
      <c r="R272" s="58"/>
      <c r="S272" s="58"/>
      <c r="T272" s="59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7" t="s">
        <v>150</v>
      </c>
      <c r="AU272" s="17" t="s">
        <v>83</v>
      </c>
    </row>
    <row r="273" spans="1:65" s="2" customFormat="1" ht="21.75" customHeight="1">
      <c r="A273" s="32"/>
      <c r="B273" s="157"/>
      <c r="C273" s="158" t="s">
        <v>405</v>
      </c>
      <c r="D273" s="158" t="s">
        <v>143</v>
      </c>
      <c r="E273" s="159" t="s">
        <v>406</v>
      </c>
      <c r="F273" s="160" t="s">
        <v>407</v>
      </c>
      <c r="G273" s="161" t="s">
        <v>219</v>
      </c>
      <c r="H273" s="162">
        <v>1</v>
      </c>
      <c r="I273" s="163"/>
      <c r="J273" s="164">
        <f>ROUND(I273*H273,2)</f>
        <v>0</v>
      </c>
      <c r="K273" s="160" t="s">
        <v>1</v>
      </c>
      <c r="L273" s="33"/>
      <c r="M273" s="165" t="s">
        <v>1</v>
      </c>
      <c r="N273" s="166" t="s">
        <v>38</v>
      </c>
      <c r="O273" s="58"/>
      <c r="P273" s="167">
        <f>O273*H273</f>
        <v>0</v>
      </c>
      <c r="Q273" s="167">
        <v>0</v>
      </c>
      <c r="R273" s="167">
        <f>Q273*H273</f>
        <v>0</v>
      </c>
      <c r="S273" s="167">
        <v>0</v>
      </c>
      <c r="T273" s="168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69" t="s">
        <v>220</v>
      </c>
      <c r="AT273" s="169" t="s">
        <v>143</v>
      </c>
      <c r="AU273" s="169" t="s">
        <v>83</v>
      </c>
      <c r="AY273" s="17" t="s">
        <v>141</v>
      </c>
      <c r="BE273" s="170">
        <f>IF(N273="základní",J273,0)</f>
        <v>0</v>
      </c>
      <c r="BF273" s="170">
        <f>IF(N273="snížená",J273,0)</f>
        <v>0</v>
      </c>
      <c r="BG273" s="170">
        <f>IF(N273="zákl. přenesená",J273,0)</f>
        <v>0</v>
      </c>
      <c r="BH273" s="170">
        <f>IF(N273="sníž. přenesená",J273,0)</f>
        <v>0</v>
      </c>
      <c r="BI273" s="170">
        <f>IF(N273="nulová",J273,0)</f>
        <v>0</v>
      </c>
      <c r="BJ273" s="17" t="s">
        <v>81</v>
      </c>
      <c r="BK273" s="170">
        <f>ROUND(I273*H273,2)</f>
        <v>0</v>
      </c>
      <c r="BL273" s="17" t="s">
        <v>220</v>
      </c>
      <c r="BM273" s="169" t="s">
        <v>408</v>
      </c>
    </row>
    <row r="274" spans="1:65" s="2" customFormat="1" ht="19.5">
      <c r="A274" s="32"/>
      <c r="B274" s="33"/>
      <c r="C274" s="32"/>
      <c r="D274" s="171" t="s">
        <v>150</v>
      </c>
      <c r="E274" s="32"/>
      <c r="F274" s="172" t="s">
        <v>407</v>
      </c>
      <c r="G274" s="32"/>
      <c r="H274" s="32"/>
      <c r="I274" s="93"/>
      <c r="J274" s="32"/>
      <c r="K274" s="32"/>
      <c r="L274" s="33"/>
      <c r="M274" s="173"/>
      <c r="N274" s="174"/>
      <c r="O274" s="58"/>
      <c r="P274" s="58"/>
      <c r="Q274" s="58"/>
      <c r="R274" s="58"/>
      <c r="S274" s="58"/>
      <c r="T274" s="59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7" t="s">
        <v>150</v>
      </c>
      <c r="AU274" s="17" t="s">
        <v>83</v>
      </c>
    </row>
    <row r="275" spans="1:65" s="2" customFormat="1" ht="21.75" customHeight="1">
      <c r="A275" s="32"/>
      <c r="B275" s="157"/>
      <c r="C275" s="158" t="s">
        <v>409</v>
      </c>
      <c r="D275" s="158" t="s">
        <v>143</v>
      </c>
      <c r="E275" s="159" t="s">
        <v>410</v>
      </c>
      <c r="F275" s="160" t="s">
        <v>411</v>
      </c>
      <c r="G275" s="161" t="s">
        <v>219</v>
      </c>
      <c r="H275" s="162">
        <v>1</v>
      </c>
      <c r="I275" s="163"/>
      <c r="J275" s="164">
        <f>ROUND(I275*H275,2)</f>
        <v>0</v>
      </c>
      <c r="K275" s="160" t="s">
        <v>1</v>
      </c>
      <c r="L275" s="33"/>
      <c r="M275" s="165" t="s">
        <v>1</v>
      </c>
      <c r="N275" s="166" t="s">
        <v>38</v>
      </c>
      <c r="O275" s="58"/>
      <c r="P275" s="167">
        <f>O275*H275</f>
        <v>0</v>
      </c>
      <c r="Q275" s="167">
        <v>0</v>
      </c>
      <c r="R275" s="167">
        <f>Q275*H275</f>
        <v>0</v>
      </c>
      <c r="S275" s="167">
        <v>0</v>
      </c>
      <c r="T275" s="168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69" t="s">
        <v>220</v>
      </c>
      <c r="AT275" s="169" t="s">
        <v>143</v>
      </c>
      <c r="AU275" s="169" t="s">
        <v>83</v>
      </c>
      <c r="AY275" s="17" t="s">
        <v>141</v>
      </c>
      <c r="BE275" s="170">
        <f>IF(N275="základní",J275,0)</f>
        <v>0</v>
      </c>
      <c r="BF275" s="170">
        <f>IF(N275="snížená",J275,0)</f>
        <v>0</v>
      </c>
      <c r="BG275" s="170">
        <f>IF(N275="zákl. přenesená",J275,0)</f>
        <v>0</v>
      </c>
      <c r="BH275" s="170">
        <f>IF(N275="sníž. přenesená",J275,0)</f>
        <v>0</v>
      </c>
      <c r="BI275" s="170">
        <f>IF(N275="nulová",J275,0)</f>
        <v>0</v>
      </c>
      <c r="BJ275" s="17" t="s">
        <v>81</v>
      </c>
      <c r="BK275" s="170">
        <f>ROUND(I275*H275,2)</f>
        <v>0</v>
      </c>
      <c r="BL275" s="17" t="s">
        <v>220</v>
      </c>
      <c r="BM275" s="169" t="s">
        <v>412</v>
      </c>
    </row>
    <row r="276" spans="1:65" s="2" customFormat="1" ht="11.25">
      <c r="A276" s="32"/>
      <c r="B276" s="33"/>
      <c r="C276" s="32"/>
      <c r="D276" s="171" t="s">
        <v>150</v>
      </c>
      <c r="E276" s="32"/>
      <c r="F276" s="172" t="s">
        <v>411</v>
      </c>
      <c r="G276" s="32"/>
      <c r="H276" s="32"/>
      <c r="I276" s="93"/>
      <c r="J276" s="32"/>
      <c r="K276" s="32"/>
      <c r="L276" s="33"/>
      <c r="M276" s="173"/>
      <c r="N276" s="174"/>
      <c r="O276" s="58"/>
      <c r="P276" s="58"/>
      <c r="Q276" s="58"/>
      <c r="R276" s="58"/>
      <c r="S276" s="58"/>
      <c r="T276" s="59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7" t="s">
        <v>150</v>
      </c>
      <c r="AU276" s="17" t="s">
        <v>83</v>
      </c>
    </row>
    <row r="277" spans="1:65" s="2" customFormat="1" ht="21.75" customHeight="1">
      <c r="A277" s="32"/>
      <c r="B277" s="157"/>
      <c r="C277" s="158" t="s">
        <v>413</v>
      </c>
      <c r="D277" s="158" t="s">
        <v>143</v>
      </c>
      <c r="E277" s="159" t="s">
        <v>414</v>
      </c>
      <c r="F277" s="160" t="s">
        <v>415</v>
      </c>
      <c r="G277" s="161" t="s">
        <v>219</v>
      </c>
      <c r="H277" s="162">
        <v>1</v>
      </c>
      <c r="I277" s="163"/>
      <c r="J277" s="164">
        <f>ROUND(I277*H277,2)</f>
        <v>0</v>
      </c>
      <c r="K277" s="160" t="s">
        <v>1</v>
      </c>
      <c r="L277" s="33"/>
      <c r="M277" s="165" t="s">
        <v>1</v>
      </c>
      <c r="N277" s="166" t="s">
        <v>38</v>
      </c>
      <c r="O277" s="58"/>
      <c r="P277" s="167">
        <f>O277*H277</f>
        <v>0</v>
      </c>
      <c r="Q277" s="167">
        <v>0</v>
      </c>
      <c r="R277" s="167">
        <f>Q277*H277</f>
        <v>0</v>
      </c>
      <c r="S277" s="167">
        <v>0</v>
      </c>
      <c r="T277" s="168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9" t="s">
        <v>220</v>
      </c>
      <c r="AT277" s="169" t="s">
        <v>143</v>
      </c>
      <c r="AU277" s="169" t="s">
        <v>83</v>
      </c>
      <c r="AY277" s="17" t="s">
        <v>141</v>
      </c>
      <c r="BE277" s="170">
        <f>IF(N277="základní",J277,0)</f>
        <v>0</v>
      </c>
      <c r="BF277" s="170">
        <f>IF(N277="snížená",J277,0)</f>
        <v>0</v>
      </c>
      <c r="BG277" s="170">
        <f>IF(N277="zákl. přenesená",J277,0)</f>
        <v>0</v>
      </c>
      <c r="BH277" s="170">
        <f>IF(N277="sníž. přenesená",J277,0)</f>
        <v>0</v>
      </c>
      <c r="BI277" s="170">
        <f>IF(N277="nulová",J277,0)</f>
        <v>0</v>
      </c>
      <c r="BJ277" s="17" t="s">
        <v>81</v>
      </c>
      <c r="BK277" s="170">
        <f>ROUND(I277*H277,2)</f>
        <v>0</v>
      </c>
      <c r="BL277" s="17" t="s">
        <v>220</v>
      </c>
      <c r="BM277" s="169" t="s">
        <v>416</v>
      </c>
    </row>
    <row r="278" spans="1:65" s="2" customFormat="1" ht="11.25">
      <c r="A278" s="32"/>
      <c r="B278" s="33"/>
      <c r="C278" s="32"/>
      <c r="D278" s="171" t="s">
        <v>150</v>
      </c>
      <c r="E278" s="32"/>
      <c r="F278" s="172" t="s">
        <v>415</v>
      </c>
      <c r="G278" s="32"/>
      <c r="H278" s="32"/>
      <c r="I278" s="93"/>
      <c r="J278" s="32"/>
      <c r="K278" s="32"/>
      <c r="L278" s="33"/>
      <c r="M278" s="173"/>
      <c r="N278" s="174"/>
      <c r="O278" s="58"/>
      <c r="P278" s="58"/>
      <c r="Q278" s="58"/>
      <c r="R278" s="58"/>
      <c r="S278" s="58"/>
      <c r="T278" s="59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150</v>
      </c>
      <c r="AU278" s="17" t="s">
        <v>83</v>
      </c>
    </row>
    <row r="279" spans="1:65" s="2" customFormat="1" ht="16.5" customHeight="1">
      <c r="A279" s="32"/>
      <c r="B279" s="157"/>
      <c r="C279" s="158" t="s">
        <v>417</v>
      </c>
      <c r="D279" s="158" t="s">
        <v>143</v>
      </c>
      <c r="E279" s="159" t="s">
        <v>418</v>
      </c>
      <c r="F279" s="160" t="s">
        <v>419</v>
      </c>
      <c r="G279" s="161" t="s">
        <v>267</v>
      </c>
      <c r="H279" s="162">
        <v>22</v>
      </c>
      <c r="I279" s="163"/>
      <c r="J279" s="164">
        <f>ROUND(I279*H279,2)</f>
        <v>0</v>
      </c>
      <c r="K279" s="160" t="s">
        <v>1</v>
      </c>
      <c r="L279" s="33"/>
      <c r="M279" s="165" t="s">
        <v>1</v>
      </c>
      <c r="N279" s="166" t="s">
        <v>38</v>
      </c>
      <c r="O279" s="58"/>
      <c r="P279" s="167">
        <f>O279*H279</f>
        <v>0</v>
      </c>
      <c r="Q279" s="167">
        <v>0</v>
      </c>
      <c r="R279" s="167">
        <f>Q279*H279</f>
        <v>0</v>
      </c>
      <c r="S279" s="167">
        <v>0</v>
      </c>
      <c r="T279" s="168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69" t="s">
        <v>220</v>
      </c>
      <c r="AT279" s="169" t="s">
        <v>143</v>
      </c>
      <c r="AU279" s="169" t="s">
        <v>83</v>
      </c>
      <c r="AY279" s="17" t="s">
        <v>141</v>
      </c>
      <c r="BE279" s="170">
        <f>IF(N279="základní",J279,0)</f>
        <v>0</v>
      </c>
      <c r="BF279" s="170">
        <f>IF(N279="snížená",J279,0)</f>
        <v>0</v>
      </c>
      <c r="BG279" s="170">
        <f>IF(N279="zákl. přenesená",J279,0)</f>
        <v>0</v>
      </c>
      <c r="BH279" s="170">
        <f>IF(N279="sníž. přenesená",J279,0)</f>
        <v>0</v>
      </c>
      <c r="BI279" s="170">
        <f>IF(N279="nulová",J279,0)</f>
        <v>0</v>
      </c>
      <c r="BJ279" s="17" t="s">
        <v>81</v>
      </c>
      <c r="BK279" s="170">
        <f>ROUND(I279*H279,2)</f>
        <v>0</v>
      </c>
      <c r="BL279" s="17" t="s">
        <v>220</v>
      </c>
      <c r="BM279" s="169" t="s">
        <v>420</v>
      </c>
    </row>
    <row r="280" spans="1:65" s="2" customFormat="1" ht="11.25">
      <c r="A280" s="32"/>
      <c r="B280" s="33"/>
      <c r="C280" s="32"/>
      <c r="D280" s="171" t="s">
        <v>150</v>
      </c>
      <c r="E280" s="32"/>
      <c r="F280" s="172" t="s">
        <v>419</v>
      </c>
      <c r="G280" s="32"/>
      <c r="H280" s="32"/>
      <c r="I280" s="93"/>
      <c r="J280" s="32"/>
      <c r="K280" s="32"/>
      <c r="L280" s="33"/>
      <c r="M280" s="173"/>
      <c r="N280" s="174"/>
      <c r="O280" s="58"/>
      <c r="P280" s="58"/>
      <c r="Q280" s="58"/>
      <c r="R280" s="58"/>
      <c r="S280" s="58"/>
      <c r="T280" s="59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7" t="s">
        <v>150</v>
      </c>
      <c r="AU280" s="17" t="s">
        <v>83</v>
      </c>
    </row>
    <row r="281" spans="1:65" s="2" customFormat="1" ht="21.75" customHeight="1">
      <c r="A281" s="32"/>
      <c r="B281" s="157"/>
      <c r="C281" s="158" t="s">
        <v>421</v>
      </c>
      <c r="D281" s="158" t="s">
        <v>143</v>
      </c>
      <c r="E281" s="159" t="s">
        <v>422</v>
      </c>
      <c r="F281" s="160" t="s">
        <v>423</v>
      </c>
      <c r="G281" s="161" t="s">
        <v>219</v>
      </c>
      <c r="H281" s="162">
        <v>5</v>
      </c>
      <c r="I281" s="163"/>
      <c r="J281" s="164">
        <f>ROUND(I281*H281,2)</f>
        <v>0</v>
      </c>
      <c r="K281" s="160" t="s">
        <v>1</v>
      </c>
      <c r="L281" s="33"/>
      <c r="M281" s="165" t="s">
        <v>1</v>
      </c>
      <c r="N281" s="166" t="s">
        <v>38</v>
      </c>
      <c r="O281" s="58"/>
      <c r="P281" s="167">
        <f>O281*H281</f>
        <v>0</v>
      </c>
      <c r="Q281" s="167">
        <v>0</v>
      </c>
      <c r="R281" s="167">
        <f>Q281*H281</f>
        <v>0</v>
      </c>
      <c r="S281" s="167">
        <v>0</v>
      </c>
      <c r="T281" s="168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69" t="s">
        <v>220</v>
      </c>
      <c r="AT281" s="169" t="s">
        <v>143</v>
      </c>
      <c r="AU281" s="169" t="s">
        <v>83</v>
      </c>
      <c r="AY281" s="17" t="s">
        <v>141</v>
      </c>
      <c r="BE281" s="170">
        <f>IF(N281="základní",J281,0)</f>
        <v>0</v>
      </c>
      <c r="BF281" s="170">
        <f>IF(N281="snížená",J281,0)</f>
        <v>0</v>
      </c>
      <c r="BG281" s="170">
        <f>IF(N281="zákl. přenesená",J281,0)</f>
        <v>0</v>
      </c>
      <c r="BH281" s="170">
        <f>IF(N281="sníž. přenesená",J281,0)</f>
        <v>0</v>
      </c>
      <c r="BI281" s="170">
        <f>IF(N281="nulová",J281,0)</f>
        <v>0</v>
      </c>
      <c r="BJ281" s="17" t="s">
        <v>81</v>
      </c>
      <c r="BK281" s="170">
        <f>ROUND(I281*H281,2)</f>
        <v>0</v>
      </c>
      <c r="BL281" s="17" t="s">
        <v>220</v>
      </c>
      <c r="BM281" s="169" t="s">
        <v>424</v>
      </c>
    </row>
    <row r="282" spans="1:65" s="2" customFormat="1" ht="11.25">
      <c r="A282" s="32"/>
      <c r="B282" s="33"/>
      <c r="C282" s="32"/>
      <c r="D282" s="171" t="s">
        <v>150</v>
      </c>
      <c r="E282" s="32"/>
      <c r="F282" s="172" t="s">
        <v>423</v>
      </c>
      <c r="G282" s="32"/>
      <c r="H282" s="32"/>
      <c r="I282" s="93"/>
      <c r="J282" s="32"/>
      <c r="K282" s="32"/>
      <c r="L282" s="33"/>
      <c r="M282" s="173"/>
      <c r="N282" s="174"/>
      <c r="O282" s="58"/>
      <c r="P282" s="58"/>
      <c r="Q282" s="58"/>
      <c r="R282" s="58"/>
      <c r="S282" s="58"/>
      <c r="T282" s="59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7" t="s">
        <v>150</v>
      </c>
      <c r="AU282" s="17" t="s">
        <v>83</v>
      </c>
    </row>
    <row r="283" spans="1:65" s="2" customFormat="1" ht="21.75" customHeight="1">
      <c r="A283" s="32"/>
      <c r="B283" s="157"/>
      <c r="C283" s="158" t="s">
        <v>425</v>
      </c>
      <c r="D283" s="158" t="s">
        <v>143</v>
      </c>
      <c r="E283" s="159" t="s">
        <v>426</v>
      </c>
      <c r="F283" s="160" t="s">
        <v>427</v>
      </c>
      <c r="G283" s="161" t="s">
        <v>267</v>
      </c>
      <c r="H283" s="162">
        <v>8</v>
      </c>
      <c r="I283" s="163"/>
      <c r="J283" s="164">
        <f>ROUND(I283*H283,2)</f>
        <v>0</v>
      </c>
      <c r="K283" s="160" t="s">
        <v>1</v>
      </c>
      <c r="L283" s="33"/>
      <c r="M283" s="165" t="s">
        <v>1</v>
      </c>
      <c r="N283" s="166" t="s">
        <v>38</v>
      </c>
      <c r="O283" s="58"/>
      <c r="P283" s="167">
        <f>O283*H283</f>
        <v>0</v>
      </c>
      <c r="Q283" s="167">
        <v>0</v>
      </c>
      <c r="R283" s="167">
        <f>Q283*H283</f>
        <v>0</v>
      </c>
      <c r="S283" s="167">
        <v>0</v>
      </c>
      <c r="T283" s="168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69" t="s">
        <v>220</v>
      </c>
      <c r="AT283" s="169" t="s">
        <v>143</v>
      </c>
      <c r="AU283" s="169" t="s">
        <v>83</v>
      </c>
      <c r="AY283" s="17" t="s">
        <v>141</v>
      </c>
      <c r="BE283" s="170">
        <f>IF(N283="základní",J283,0)</f>
        <v>0</v>
      </c>
      <c r="BF283" s="170">
        <f>IF(N283="snížená",J283,0)</f>
        <v>0</v>
      </c>
      <c r="BG283" s="170">
        <f>IF(N283="zákl. přenesená",J283,0)</f>
        <v>0</v>
      </c>
      <c r="BH283" s="170">
        <f>IF(N283="sníž. přenesená",J283,0)</f>
        <v>0</v>
      </c>
      <c r="BI283" s="170">
        <f>IF(N283="nulová",J283,0)</f>
        <v>0</v>
      </c>
      <c r="BJ283" s="17" t="s">
        <v>81</v>
      </c>
      <c r="BK283" s="170">
        <f>ROUND(I283*H283,2)</f>
        <v>0</v>
      </c>
      <c r="BL283" s="17" t="s">
        <v>220</v>
      </c>
      <c r="BM283" s="169" t="s">
        <v>428</v>
      </c>
    </row>
    <row r="284" spans="1:65" s="2" customFormat="1" ht="11.25">
      <c r="A284" s="32"/>
      <c r="B284" s="33"/>
      <c r="C284" s="32"/>
      <c r="D284" s="171" t="s">
        <v>150</v>
      </c>
      <c r="E284" s="32"/>
      <c r="F284" s="172" t="s">
        <v>427</v>
      </c>
      <c r="G284" s="32"/>
      <c r="H284" s="32"/>
      <c r="I284" s="93"/>
      <c r="J284" s="32"/>
      <c r="K284" s="32"/>
      <c r="L284" s="33"/>
      <c r="M284" s="173"/>
      <c r="N284" s="174"/>
      <c r="O284" s="58"/>
      <c r="P284" s="58"/>
      <c r="Q284" s="58"/>
      <c r="R284" s="58"/>
      <c r="S284" s="58"/>
      <c r="T284" s="59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7" t="s">
        <v>150</v>
      </c>
      <c r="AU284" s="17" t="s">
        <v>83</v>
      </c>
    </row>
    <row r="285" spans="1:65" s="2" customFormat="1" ht="21.75" customHeight="1">
      <c r="A285" s="32"/>
      <c r="B285" s="157"/>
      <c r="C285" s="158" t="s">
        <v>429</v>
      </c>
      <c r="D285" s="158" t="s">
        <v>143</v>
      </c>
      <c r="E285" s="159" t="s">
        <v>430</v>
      </c>
      <c r="F285" s="160" t="s">
        <v>431</v>
      </c>
      <c r="G285" s="161" t="s">
        <v>219</v>
      </c>
      <c r="H285" s="162">
        <v>1</v>
      </c>
      <c r="I285" s="163"/>
      <c r="J285" s="164">
        <f>ROUND(I285*H285,2)</f>
        <v>0</v>
      </c>
      <c r="K285" s="160" t="s">
        <v>147</v>
      </c>
      <c r="L285" s="33"/>
      <c r="M285" s="165" t="s">
        <v>1</v>
      </c>
      <c r="N285" s="166" t="s">
        <v>38</v>
      </c>
      <c r="O285" s="58"/>
      <c r="P285" s="167">
        <f>O285*H285</f>
        <v>0</v>
      </c>
      <c r="Q285" s="167">
        <v>0</v>
      </c>
      <c r="R285" s="167">
        <f>Q285*H285</f>
        <v>0</v>
      </c>
      <c r="S285" s="167">
        <v>0.51195999999999997</v>
      </c>
      <c r="T285" s="168">
        <f>S285*H285</f>
        <v>0.51195999999999997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69" t="s">
        <v>220</v>
      </c>
      <c r="AT285" s="169" t="s">
        <v>143</v>
      </c>
      <c r="AU285" s="169" t="s">
        <v>83</v>
      </c>
      <c r="AY285" s="17" t="s">
        <v>141</v>
      </c>
      <c r="BE285" s="170">
        <f>IF(N285="základní",J285,0)</f>
        <v>0</v>
      </c>
      <c r="BF285" s="170">
        <f>IF(N285="snížená",J285,0)</f>
        <v>0</v>
      </c>
      <c r="BG285" s="170">
        <f>IF(N285="zákl. přenesená",J285,0)</f>
        <v>0</v>
      </c>
      <c r="BH285" s="170">
        <f>IF(N285="sníž. přenesená",J285,0)</f>
        <v>0</v>
      </c>
      <c r="BI285" s="170">
        <f>IF(N285="nulová",J285,0)</f>
        <v>0</v>
      </c>
      <c r="BJ285" s="17" t="s">
        <v>81</v>
      </c>
      <c r="BK285" s="170">
        <f>ROUND(I285*H285,2)</f>
        <v>0</v>
      </c>
      <c r="BL285" s="17" t="s">
        <v>220</v>
      </c>
      <c r="BM285" s="169" t="s">
        <v>432</v>
      </c>
    </row>
    <row r="286" spans="1:65" s="2" customFormat="1" ht="11.25">
      <c r="A286" s="32"/>
      <c r="B286" s="33"/>
      <c r="C286" s="32"/>
      <c r="D286" s="171" t="s">
        <v>150</v>
      </c>
      <c r="E286" s="32"/>
      <c r="F286" s="172" t="s">
        <v>433</v>
      </c>
      <c r="G286" s="32"/>
      <c r="H286" s="32"/>
      <c r="I286" s="93"/>
      <c r="J286" s="32"/>
      <c r="K286" s="32"/>
      <c r="L286" s="33"/>
      <c r="M286" s="173"/>
      <c r="N286" s="174"/>
      <c r="O286" s="58"/>
      <c r="P286" s="58"/>
      <c r="Q286" s="58"/>
      <c r="R286" s="58"/>
      <c r="S286" s="58"/>
      <c r="T286" s="59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7" t="s">
        <v>150</v>
      </c>
      <c r="AU286" s="17" t="s">
        <v>83</v>
      </c>
    </row>
    <row r="287" spans="1:65" s="2" customFormat="1" ht="19.5">
      <c r="A287" s="32"/>
      <c r="B287" s="33"/>
      <c r="C287" s="32"/>
      <c r="D287" s="171" t="s">
        <v>434</v>
      </c>
      <c r="E287" s="32"/>
      <c r="F287" s="209" t="s">
        <v>435</v>
      </c>
      <c r="G287" s="32"/>
      <c r="H287" s="32"/>
      <c r="I287" s="93"/>
      <c r="J287" s="32"/>
      <c r="K287" s="32"/>
      <c r="L287" s="33"/>
      <c r="M287" s="173"/>
      <c r="N287" s="174"/>
      <c r="O287" s="58"/>
      <c r="P287" s="58"/>
      <c r="Q287" s="58"/>
      <c r="R287" s="58"/>
      <c r="S287" s="58"/>
      <c r="T287" s="59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7" t="s">
        <v>434</v>
      </c>
      <c r="AU287" s="17" t="s">
        <v>83</v>
      </c>
    </row>
    <row r="288" spans="1:65" s="2" customFormat="1" ht="21.75" customHeight="1">
      <c r="A288" s="32"/>
      <c r="B288" s="157"/>
      <c r="C288" s="158" t="s">
        <v>436</v>
      </c>
      <c r="D288" s="158" t="s">
        <v>143</v>
      </c>
      <c r="E288" s="159" t="s">
        <v>437</v>
      </c>
      <c r="F288" s="160" t="s">
        <v>438</v>
      </c>
      <c r="G288" s="161" t="s">
        <v>230</v>
      </c>
      <c r="H288" s="162">
        <v>1</v>
      </c>
      <c r="I288" s="163"/>
      <c r="J288" s="164">
        <f>ROUND(I288*H288,2)</f>
        <v>0</v>
      </c>
      <c r="K288" s="160" t="s">
        <v>1</v>
      </c>
      <c r="L288" s="33"/>
      <c r="M288" s="165" t="s">
        <v>1</v>
      </c>
      <c r="N288" s="166" t="s">
        <v>38</v>
      </c>
      <c r="O288" s="58"/>
      <c r="P288" s="167">
        <f>O288*H288</f>
        <v>0</v>
      </c>
      <c r="Q288" s="167">
        <v>1.24E-3</v>
      </c>
      <c r="R288" s="167">
        <f>Q288*H288</f>
        <v>1.24E-3</v>
      </c>
      <c r="S288" s="167">
        <v>0</v>
      </c>
      <c r="T288" s="168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69" t="s">
        <v>220</v>
      </c>
      <c r="AT288" s="169" t="s">
        <v>143</v>
      </c>
      <c r="AU288" s="169" t="s">
        <v>83</v>
      </c>
      <c r="AY288" s="17" t="s">
        <v>141</v>
      </c>
      <c r="BE288" s="170">
        <f>IF(N288="základní",J288,0)</f>
        <v>0</v>
      </c>
      <c r="BF288" s="170">
        <f>IF(N288="snížená",J288,0)</f>
        <v>0</v>
      </c>
      <c r="BG288" s="170">
        <f>IF(N288="zákl. přenesená",J288,0)</f>
        <v>0</v>
      </c>
      <c r="BH288" s="170">
        <f>IF(N288="sníž. přenesená",J288,0)</f>
        <v>0</v>
      </c>
      <c r="BI288" s="170">
        <f>IF(N288="nulová",J288,0)</f>
        <v>0</v>
      </c>
      <c r="BJ288" s="17" t="s">
        <v>81</v>
      </c>
      <c r="BK288" s="170">
        <f>ROUND(I288*H288,2)</f>
        <v>0</v>
      </c>
      <c r="BL288" s="17" t="s">
        <v>220</v>
      </c>
      <c r="BM288" s="169" t="s">
        <v>439</v>
      </c>
    </row>
    <row r="289" spans="1:65" s="2" customFormat="1" ht="19.5">
      <c r="A289" s="32"/>
      <c r="B289" s="33"/>
      <c r="C289" s="32"/>
      <c r="D289" s="171" t="s">
        <v>150</v>
      </c>
      <c r="E289" s="32"/>
      <c r="F289" s="172" t="s">
        <v>440</v>
      </c>
      <c r="G289" s="32"/>
      <c r="H289" s="32"/>
      <c r="I289" s="93"/>
      <c r="J289" s="32"/>
      <c r="K289" s="32"/>
      <c r="L289" s="33"/>
      <c r="M289" s="173"/>
      <c r="N289" s="174"/>
      <c r="O289" s="58"/>
      <c r="P289" s="58"/>
      <c r="Q289" s="58"/>
      <c r="R289" s="58"/>
      <c r="S289" s="58"/>
      <c r="T289" s="59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T289" s="17" t="s">
        <v>150</v>
      </c>
      <c r="AU289" s="17" t="s">
        <v>83</v>
      </c>
    </row>
    <row r="290" spans="1:65" s="2" customFormat="1" ht="19.5">
      <c r="A290" s="32"/>
      <c r="B290" s="33"/>
      <c r="C290" s="32"/>
      <c r="D290" s="171" t="s">
        <v>434</v>
      </c>
      <c r="E290" s="32"/>
      <c r="F290" s="209" t="s">
        <v>435</v>
      </c>
      <c r="G290" s="32"/>
      <c r="H290" s="32"/>
      <c r="I290" s="93"/>
      <c r="J290" s="32"/>
      <c r="K290" s="32"/>
      <c r="L290" s="33"/>
      <c r="M290" s="173"/>
      <c r="N290" s="174"/>
      <c r="O290" s="58"/>
      <c r="P290" s="58"/>
      <c r="Q290" s="58"/>
      <c r="R290" s="58"/>
      <c r="S290" s="58"/>
      <c r="T290" s="59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T290" s="17" t="s">
        <v>434</v>
      </c>
      <c r="AU290" s="17" t="s">
        <v>83</v>
      </c>
    </row>
    <row r="291" spans="1:65" s="2" customFormat="1" ht="21.75" customHeight="1">
      <c r="A291" s="32"/>
      <c r="B291" s="157"/>
      <c r="C291" s="158" t="s">
        <v>441</v>
      </c>
      <c r="D291" s="158" t="s">
        <v>143</v>
      </c>
      <c r="E291" s="159" t="s">
        <v>442</v>
      </c>
      <c r="F291" s="160" t="s">
        <v>443</v>
      </c>
      <c r="G291" s="161" t="s">
        <v>219</v>
      </c>
      <c r="H291" s="162">
        <v>1</v>
      </c>
      <c r="I291" s="163"/>
      <c r="J291" s="164">
        <f>ROUND(I291*H291,2)</f>
        <v>0</v>
      </c>
      <c r="K291" s="160" t="s">
        <v>147</v>
      </c>
      <c r="L291" s="33"/>
      <c r="M291" s="165" t="s">
        <v>1</v>
      </c>
      <c r="N291" s="166" t="s">
        <v>38</v>
      </c>
      <c r="O291" s="58"/>
      <c r="P291" s="167">
        <f>O291*H291</f>
        <v>0</v>
      </c>
      <c r="Q291" s="167">
        <v>0</v>
      </c>
      <c r="R291" s="167">
        <f>Q291*H291</f>
        <v>0</v>
      </c>
      <c r="S291" s="167">
        <v>1.17E-2</v>
      </c>
      <c r="T291" s="168">
        <f>S291*H291</f>
        <v>1.17E-2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69" t="s">
        <v>220</v>
      </c>
      <c r="AT291" s="169" t="s">
        <v>143</v>
      </c>
      <c r="AU291" s="169" t="s">
        <v>83</v>
      </c>
      <c r="AY291" s="17" t="s">
        <v>141</v>
      </c>
      <c r="BE291" s="170">
        <f>IF(N291="základní",J291,0)</f>
        <v>0</v>
      </c>
      <c r="BF291" s="170">
        <f>IF(N291="snížená",J291,0)</f>
        <v>0</v>
      </c>
      <c r="BG291" s="170">
        <f>IF(N291="zákl. přenesená",J291,0)</f>
        <v>0</v>
      </c>
      <c r="BH291" s="170">
        <f>IF(N291="sníž. přenesená",J291,0)</f>
        <v>0</v>
      </c>
      <c r="BI291" s="170">
        <f>IF(N291="nulová",J291,0)</f>
        <v>0</v>
      </c>
      <c r="BJ291" s="17" t="s">
        <v>81</v>
      </c>
      <c r="BK291" s="170">
        <f>ROUND(I291*H291,2)</f>
        <v>0</v>
      </c>
      <c r="BL291" s="17" t="s">
        <v>220</v>
      </c>
      <c r="BM291" s="169" t="s">
        <v>444</v>
      </c>
    </row>
    <row r="292" spans="1:65" s="2" customFormat="1" ht="19.5">
      <c r="A292" s="32"/>
      <c r="B292" s="33"/>
      <c r="C292" s="32"/>
      <c r="D292" s="171" t="s">
        <v>150</v>
      </c>
      <c r="E292" s="32"/>
      <c r="F292" s="172" t="s">
        <v>445</v>
      </c>
      <c r="G292" s="32"/>
      <c r="H292" s="32"/>
      <c r="I292" s="93"/>
      <c r="J292" s="32"/>
      <c r="K292" s="32"/>
      <c r="L292" s="33"/>
      <c r="M292" s="173"/>
      <c r="N292" s="174"/>
      <c r="O292" s="58"/>
      <c r="P292" s="58"/>
      <c r="Q292" s="58"/>
      <c r="R292" s="58"/>
      <c r="S292" s="58"/>
      <c r="T292" s="59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7" t="s">
        <v>150</v>
      </c>
      <c r="AU292" s="17" t="s">
        <v>83</v>
      </c>
    </row>
    <row r="293" spans="1:65" s="2" customFormat="1" ht="19.5">
      <c r="A293" s="32"/>
      <c r="B293" s="33"/>
      <c r="C293" s="32"/>
      <c r="D293" s="171" t="s">
        <v>434</v>
      </c>
      <c r="E293" s="32"/>
      <c r="F293" s="209" t="s">
        <v>446</v>
      </c>
      <c r="G293" s="32"/>
      <c r="H293" s="32"/>
      <c r="I293" s="93"/>
      <c r="J293" s="32"/>
      <c r="K293" s="32"/>
      <c r="L293" s="33"/>
      <c r="M293" s="173"/>
      <c r="N293" s="174"/>
      <c r="O293" s="58"/>
      <c r="P293" s="58"/>
      <c r="Q293" s="58"/>
      <c r="R293" s="58"/>
      <c r="S293" s="58"/>
      <c r="T293" s="59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7" t="s">
        <v>434</v>
      </c>
      <c r="AU293" s="17" t="s">
        <v>83</v>
      </c>
    </row>
    <row r="294" spans="1:65" s="2" customFormat="1" ht="21.75" customHeight="1">
      <c r="A294" s="32"/>
      <c r="B294" s="157"/>
      <c r="C294" s="158" t="s">
        <v>447</v>
      </c>
      <c r="D294" s="158" t="s">
        <v>143</v>
      </c>
      <c r="E294" s="159" t="s">
        <v>448</v>
      </c>
      <c r="F294" s="160" t="s">
        <v>449</v>
      </c>
      <c r="G294" s="161" t="s">
        <v>219</v>
      </c>
      <c r="H294" s="162">
        <v>1</v>
      </c>
      <c r="I294" s="163"/>
      <c r="J294" s="164">
        <f>ROUND(I294*H294,2)</f>
        <v>0</v>
      </c>
      <c r="K294" s="160" t="s">
        <v>147</v>
      </c>
      <c r="L294" s="33"/>
      <c r="M294" s="165" t="s">
        <v>1</v>
      </c>
      <c r="N294" s="166" t="s">
        <v>38</v>
      </c>
      <c r="O294" s="58"/>
      <c r="P294" s="167">
        <f>O294*H294</f>
        <v>0</v>
      </c>
      <c r="Q294" s="167">
        <v>0</v>
      </c>
      <c r="R294" s="167">
        <f>Q294*H294</f>
        <v>0</v>
      </c>
      <c r="S294" s="167">
        <v>2.2200000000000001E-2</v>
      </c>
      <c r="T294" s="168">
        <f>S294*H294</f>
        <v>2.2200000000000001E-2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69" t="s">
        <v>220</v>
      </c>
      <c r="AT294" s="169" t="s">
        <v>143</v>
      </c>
      <c r="AU294" s="169" t="s">
        <v>83</v>
      </c>
      <c r="AY294" s="17" t="s">
        <v>141</v>
      </c>
      <c r="BE294" s="170">
        <f>IF(N294="základní",J294,0)</f>
        <v>0</v>
      </c>
      <c r="BF294" s="170">
        <f>IF(N294="snížená",J294,0)</f>
        <v>0</v>
      </c>
      <c r="BG294" s="170">
        <f>IF(N294="zákl. přenesená",J294,0)</f>
        <v>0</v>
      </c>
      <c r="BH294" s="170">
        <f>IF(N294="sníž. přenesená",J294,0)</f>
        <v>0</v>
      </c>
      <c r="BI294" s="170">
        <f>IF(N294="nulová",J294,0)</f>
        <v>0</v>
      </c>
      <c r="BJ294" s="17" t="s">
        <v>81</v>
      </c>
      <c r="BK294" s="170">
        <f>ROUND(I294*H294,2)</f>
        <v>0</v>
      </c>
      <c r="BL294" s="17" t="s">
        <v>220</v>
      </c>
      <c r="BM294" s="169" t="s">
        <v>450</v>
      </c>
    </row>
    <row r="295" spans="1:65" s="2" customFormat="1" ht="19.5">
      <c r="A295" s="32"/>
      <c r="B295" s="33"/>
      <c r="C295" s="32"/>
      <c r="D295" s="171" t="s">
        <v>150</v>
      </c>
      <c r="E295" s="32"/>
      <c r="F295" s="172" t="s">
        <v>451</v>
      </c>
      <c r="G295" s="32"/>
      <c r="H295" s="32"/>
      <c r="I295" s="93"/>
      <c r="J295" s="32"/>
      <c r="K295" s="32"/>
      <c r="L295" s="33"/>
      <c r="M295" s="173"/>
      <c r="N295" s="174"/>
      <c r="O295" s="58"/>
      <c r="P295" s="58"/>
      <c r="Q295" s="58"/>
      <c r="R295" s="58"/>
      <c r="S295" s="58"/>
      <c r="T295" s="59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T295" s="17" t="s">
        <v>150</v>
      </c>
      <c r="AU295" s="17" t="s">
        <v>83</v>
      </c>
    </row>
    <row r="296" spans="1:65" s="2" customFormat="1" ht="19.5">
      <c r="A296" s="32"/>
      <c r="B296" s="33"/>
      <c r="C296" s="32"/>
      <c r="D296" s="171" t="s">
        <v>434</v>
      </c>
      <c r="E296" s="32"/>
      <c r="F296" s="209" t="s">
        <v>446</v>
      </c>
      <c r="G296" s="32"/>
      <c r="H296" s="32"/>
      <c r="I296" s="93"/>
      <c r="J296" s="32"/>
      <c r="K296" s="32"/>
      <c r="L296" s="33"/>
      <c r="M296" s="173"/>
      <c r="N296" s="174"/>
      <c r="O296" s="58"/>
      <c r="P296" s="58"/>
      <c r="Q296" s="58"/>
      <c r="R296" s="58"/>
      <c r="S296" s="58"/>
      <c r="T296" s="59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7" t="s">
        <v>434</v>
      </c>
      <c r="AU296" s="17" t="s">
        <v>83</v>
      </c>
    </row>
    <row r="297" spans="1:65" s="2" customFormat="1" ht="16.5" customHeight="1">
      <c r="A297" s="32"/>
      <c r="B297" s="157"/>
      <c r="C297" s="158" t="s">
        <v>452</v>
      </c>
      <c r="D297" s="158" t="s">
        <v>143</v>
      </c>
      <c r="E297" s="159" t="s">
        <v>453</v>
      </c>
      <c r="F297" s="160" t="s">
        <v>454</v>
      </c>
      <c r="G297" s="161" t="s">
        <v>230</v>
      </c>
      <c r="H297" s="162">
        <v>2</v>
      </c>
      <c r="I297" s="163"/>
      <c r="J297" s="164">
        <f>ROUND(I297*H297,2)</f>
        <v>0</v>
      </c>
      <c r="K297" s="160" t="s">
        <v>1</v>
      </c>
      <c r="L297" s="33"/>
      <c r="M297" s="165" t="s">
        <v>1</v>
      </c>
      <c r="N297" s="166" t="s">
        <v>38</v>
      </c>
      <c r="O297" s="58"/>
      <c r="P297" s="167">
        <f>O297*H297</f>
        <v>0</v>
      </c>
      <c r="Q297" s="167">
        <v>1.24E-3</v>
      </c>
      <c r="R297" s="167">
        <f>Q297*H297</f>
        <v>2.48E-3</v>
      </c>
      <c r="S297" s="167">
        <v>0</v>
      </c>
      <c r="T297" s="168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69" t="s">
        <v>220</v>
      </c>
      <c r="AT297" s="169" t="s">
        <v>143</v>
      </c>
      <c r="AU297" s="169" t="s">
        <v>83</v>
      </c>
      <c r="AY297" s="17" t="s">
        <v>141</v>
      </c>
      <c r="BE297" s="170">
        <f>IF(N297="základní",J297,0)</f>
        <v>0</v>
      </c>
      <c r="BF297" s="170">
        <f>IF(N297="snížená",J297,0)</f>
        <v>0</v>
      </c>
      <c r="BG297" s="170">
        <f>IF(N297="zákl. přenesená",J297,0)</f>
        <v>0</v>
      </c>
      <c r="BH297" s="170">
        <f>IF(N297="sníž. přenesená",J297,0)</f>
        <v>0</v>
      </c>
      <c r="BI297" s="170">
        <f>IF(N297="nulová",J297,0)</f>
        <v>0</v>
      </c>
      <c r="BJ297" s="17" t="s">
        <v>81</v>
      </c>
      <c r="BK297" s="170">
        <f>ROUND(I297*H297,2)</f>
        <v>0</v>
      </c>
      <c r="BL297" s="17" t="s">
        <v>220</v>
      </c>
      <c r="BM297" s="169" t="s">
        <v>455</v>
      </c>
    </row>
    <row r="298" spans="1:65" s="2" customFormat="1" ht="19.5">
      <c r="A298" s="32"/>
      <c r="B298" s="33"/>
      <c r="C298" s="32"/>
      <c r="D298" s="171" t="s">
        <v>150</v>
      </c>
      <c r="E298" s="32"/>
      <c r="F298" s="172" t="s">
        <v>440</v>
      </c>
      <c r="G298" s="32"/>
      <c r="H298" s="32"/>
      <c r="I298" s="93"/>
      <c r="J298" s="32"/>
      <c r="K298" s="32"/>
      <c r="L298" s="33"/>
      <c r="M298" s="173"/>
      <c r="N298" s="174"/>
      <c r="O298" s="58"/>
      <c r="P298" s="58"/>
      <c r="Q298" s="58"/>
      <c r="R298" s="58"/>
      <c r="S298" s="58"/>
      <c r="T298" s="59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7" t="s">
        <v>150</v>
      </c>
      <c r="AU298" s="17" t="s">
        <v>83</v>
      </c>
    </row>
    <row r="299" spans="1:65" s="2" customFormat="1" ht="19.5">
      <c r="A299" s="32"/>
      <c r="B299" s="33"/>
      <c r="C299" s="32"/>
      <c r="D299" s="171" t="s">
        <v>434</v>
      </c>
      <c r="E299" s="32"/>
      <c r="F299" s="209" t="s">
        <v>446</v>
      </c>
      <c r="G299" s="32"/>
      <c r="H299" s="32"/>
      <c r="I299" s="93"/>
      <c r="J299" s="32"/>
      <c r="K299" s="32"/>
      <c r="L299" s="33"/>
      <c r="M299" s="173"/>
      <c r="N299" s="174"/>
      <c r="O299" s="58"/>
      <c r="P299" s="58"/>
      <c r="Q299" s="58"/>
      <c r="R299" s="58"/>
      <c r="S299" s="58"/>
      <c r="T299" s="59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7" t="s">
        <v>434</v>
      </c>
      <c r="AU299" s="17" t="s">
        <v>83</v>
      </c>
    </row>
    <row r="300" spans="1:65" s="2" customFormat="1" ht="21.75" customHeight="1">
      <c r="A300" s="32"/>
      <c r="B300" s="157"/>
      <c r="C300" s="158" t="s">
        <v>456</v>
      </c>
      <c r="D300" s="158" t="s">
        <v>143</v>
      </c>
      <c r="E300" s="159" t="s">
        <v>457</v>
      </c>
      <c r="F300" s="160" t="s">
        <v>458</v>
      </c>
      <c r="G300" s="161" t="s">
        <v>299</v>
      </c>
      <c r="H300" s="208"/>
      <c r="I300" s="163"/>
      <c r="J300" s="164">
        <f>ROUND(I300*H300,2)</f>
        <v>0</v>
      </c>
      <c r="K300" s="160" t="s">
        <v>147</v>
      </c>
      <c r="L300" s="33"/>
      <c r="M300" s="165" t="s">
        <v>1</v>
      </c>
      <c r="N300" s="166" t="s">
        <v>38</v>
      </c>
      <c r="O300" s="58"/>
      <c r="P300" s="167">
        <f>O300*H300</f>
        <v>0</v>
      </c>
      <c r="Q300" s="167">
        <v>0</v>
      </c>
      <c r="R300" s="167">
        <f>Q300*H300</f>
        <v>0</v>
      </c>
      <c r="S300" s="167">
        <v>0</v>
      </c>
      <c r="T300" s="168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69" t="s">
        <v>220</v>
      </c>
      <c r="AT300" s="169" t="s">
        <v>143</v>
      </c>
      <c r="AU300" s="169" t="s">
        <v>83</v>
      </c>
      <c r="AY300" s="17" t="s">
        <v>141</v>
      </c>
      <c r="BE300" s="170">
        <f>IF(N300="základní",J300,0)</f>
        <v>0</v>
      </c>
      <c r="BF300" s="170">
        <f>IF(N300="snížená",J300,0)</f>
        <v>0</v>
      </c>
      <c r="BG300" s="170">
        <f>IF(N300="zákl. přenesená",J300,0)</f>
        <v>0</v>
      </c>
      <c r="BH300" s="170">
        <f>IF(N300="sníž. přenesená",J300,0)</f>
        <v>0</v>
      </c>
      <c r="BI300" s="170">
        <f>IF(N300="nulová",J300,0)</f>
        <v>0</v>
      </c>
      <c r="BJ300" s="17" t="s">
        <v>81</v>
      </c>
      <c r="BK300" s="170">
        <f>ROUND(I300*H300,2)</f>
        <v>0</v>
      </c>
      <c r="BL300" s="17" t="s">
        <v>220</v>
      </c>
      <c r="BM300" s="169" t="s">
        <v>459</v>
      </c>
    </row>
    <row r="301" spans="1:65" s="2" customFormat="1" ht="19.5">
      <c r="A301" s="32"/>
      <c r="B301" s="33"/>
      <c r="C301" s="32"/>
      <c r="D301" s="171" t="s">
        <v>150</v>
      </c>
      <c r="E301" s="32"/>
      <c r="F301" s="172" t="s">
        <v>460</v>
      </c>
      <c r="G301" s="32"/>
      <c r="H301" s="32"/>
      <c r="I301" s="93"/>
      <c r="J301" s="32"/>
      <c r="K301" s="32"/>
      <c r="L301" s="33"/>
      <c r="M301" s="173"/>
      <c r="N301" s="174"/>
      <c r="O301" s="58"/>
      <c r="P301" s="58"/>
      <c r="Q301" s="58"/>
      <c r="R301" s="58"/>
      <c r="S301" s="58"/>
      <c r="T301" s="59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7" t="s">
        <v>150</v>
      </c>
      <c r="AU301" s="17" t="s">
        <v>83</v>
      </c>
    </row>
    <row r="302" spans="1:65" s="12" customFormat="1" ht="22.9" customHeight="1">
      <c r="B302" s="144"/>
      <c r="D302" s="145" t="s">
        <v>72</v>
      </c>
      <c r="E302" s="155" t="s">
        <v>461</v>
      </c>
      <c r="F302" s="155" t="s">
        <v>462</v>
      </c>
      <c r="I302" s="147"/>
      <c r="J302" s="156">
        <f>BK302</f>
        <v>0</v>
      </c>
      <c r="L302" s="144"/>
      <c r="M302" s="149"/>
      <c r="N302" s="150"/>
      <c r="O302" s="150"/>
      <c r="P302" s="151">
        <f>SUM(P303:P320)</f>
        <v>0</v>
      </c>
      <c r="Q302" s="150"/>
      <c r="R302" s="151">
        <f>SUM(R303:R320)</f>
        <v>0.15104000000000001</v>
      </c>
      <c r="S302" s="150"/>
      <c r="T302" s="152">
        <f>SUM(T303:T320)</f>
        <v>0</v>
      </c>
      <c r="AR302" s="145" t="s">
        <v>83</v>
      </c>
      <c r="AT302" s="153" t="s">
        <v>72</v>
      </c>
      <c r="AU302" s="153" t="s">
        <v>81</v>
      </c>
      <c r="AY302" s="145" t="s">
        <v>141</v>
      </c>
      <c r="BK302" s="154">
        <f>SUM(BK303:BK320)</f>
        <v>0</v>
      </c>
    </row>
    <row r="303" spans="1:65" s="2" customFormat="1" ht="21.75" customHeight="1">
      <c r="A303" s="32"/>
      <c r="B303" s="157"/>
      <c r="C303" s="158" t="s">
        <v>463</v>
      </c>
      <c r="D303" s="158" t="s">
        <v>143</v>
      </c>
      <c r="E303" s="159" t="s">
        <v>464</v>
      </c>
      <c r="F303" s="160" t="s">
        <v>465</v>
      </c>
      <c r="G303" s="161" t="s">
        <v>267</v>
      </c>
      <c r="H303" s="162">
        <v>2</v>
      </c>
      <c r="I303" s="163"/>
      <c r="J303" s="164">
        <f>ROUND(I303*H303,2)</f>
        <v>0</v>
      </c>
      <c r="K303" s="160" t="s">
        <v>147</v>
      </c>
      <c r="L303" s="33"/>
      <c r="M303" s="165" t="s">
        <v>1</v>
      </c>
      <c r="N303" s="166" t="s">
        <v>38</v>
      </c>
      <c r="O303" s="58"/>
      <c r="P303" s="167">
        <f>O303*H303</f>
        <v>0</v>
      </c>
      <c r="Q303" s="167">
        <v>1.1900000000000001E-3</v>
      </c>
      <c r="R303" s="167">
        <f>Q303*H303</f>
        <v>2.3800000000000002E-3</v>
      </c>
      <c r="S303" s="167">
        <v>0</v>
      </c>
      <c r="T303" s="168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69" t="s">
        <v>220</v>
      </c>
      <c r="AT303" s="169" t="s">
        <v>143</v>
      </c>
      <c r="AU303" s="169" t="s">
        <v>83</v>
      </c>
      <c r="AY303" s="17" t="s">
        <v>141</v>
      </c>
      <c r="BE303" s="170">
        <f>IF(N303="základní",J303,0)</f>
        <v>0</v>
      </c>
      <c r="BF303" s="170">
        <f>IF(N303="snížená",J303,0)</f>
        <v>0</v>
      </c>
      <c r="BG303" s="170">
        <f>IF(N303="zákl. přenesená",J303,0)</f>
        <v>0</v>
      </c>
      <c r="BH303" s="170">
        <f>IF(N303="sníž. přenesená",J303,0)</f>
        <v>0</v>
      </c>
      <c r="BI303" s="170">
        <f>IF(N303="nulová",J303,0)</f>
        <v>0</v>
      </c>
      <c r="BJ303" s="17" t="s">
        <v>81</v>
      </c>
      <c r="BK303" s="170">
        <f>ROUND(I303*H303,2)</f>
        <v>0</v>
      </c>
      <c r="BL303" s="17" t="s">
        <v>220</v>
      </c>
      <c r="BM303" s="169" t="s">
        <v>466</v>
      </c>
    </row>
    <row r="304" spans="1:65" s="2" customFormat="1" ht="19.5">
      <c r="A304" s="32"/>
      <c r="B304" s="33"/>
      <c r="C304" s="32"/>
      <c r="D304" s="171" t="s">
        <v>150</v>
      </c>
      <c r="E304" s="32"/>
      <c r="F304" s="172" t="s">
        <v>467</v>
      </c>
      <c r="G304" s="32"/>
      <c r="H304" s="32"/>
      <c r="I304" s="93"/>
      <c r="J304" s="32"/>
      <c r="K304" s="32"/>
      <c r="L304" s="33"/>
      <c r="M304" s="173"/>
      <c r="N304" s="174"/>
      <c r="O304" s="58"/>
      <c r="P304" s="58"/>
      <c r="Q304" s="58"/>
      <c r="R304" s="58"/>
      <c r="S304" s="58"/>
      <c r="T304" s="59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T304" s="17" t="s">
        <v>150</v>
      </c>
      <c r="AU304" s="17" t="s">
        <v>83</v>
      </c>
    </row>
    <row r="305" spans="1:65" s="2" customFormat="1" ht="21.75" customHeight="1">
      <c r="A305" s="32"/>
      <c r="B305" s="157"/>
      <c r="C305" s="158" t="s">
        <v>468</v>
      </c>
      <c r="D305" s="158" t="s">
        <v>143</v>
      </c>
      <c r="E305" s="159" t="s">
        <v>469</v>
      </c>
      <c r="F305" s="160" t="s">
        <v>470</v>
      </c>
      <c r="G305" s="161" t="s">
        <v>267</v>
      </c>
      <c r="H305" s="162">
        <v>24</v>
      </c>
      <c r="I305" s="163"/>
      <c r="J305" s="164">
        <f>ROUND(I305*H305,2)</f>
        <v>0</v>
      </c>
      <c r="K305" s="160" t="s">
        <v>147</v>
      </c>
      <c r="L305" s="33"/>
      <c r="M305" s="165" t="s">
        <v>1</v>
      </c>
      <c r="N305" s="166" t="s">
        <v>38</v>
      </c>
      <c r="O305" s="58"/>
      <c r="P305" s="167">
        <f>O305*H305</f>
        <v>0</v>
      </c>
      <c r="Q305" s="167">
        <v>1.5E-3</v>
      </c>
      <c r="R305" s="167">
        <f>Q305*H305</f>
        <v>3.6000000000000004E-2</v>
      </c>
      <c r="S305" s="167">
        <v>0</v>
      </c>
      <c r="T305" s="168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69" t="s">
        <v>220</v>
      </c>
      <c r="AT305" s="169" t="s">
        <v>143</v>
      </c>
      <c r="AU305" s="169" t="s">
        <v>83</v>
      </c>
      <c r="AY305" s="17" t="s">
        <v>141</v>
      </c>
      <c r="BE305" s="170">
        <f>IF(N305="základní",J305,0)</f>
        <v>0</v>
      </c>
      <c r="BF305" s="170">
        <f>IF(N305="snížená",J305,0)</f>
        <v>0</v>
      </c>
      <c r="BG305" s="170">
        <f>IF(N305="zákl. přenesená",J305,0)</f>
        <v>0</v>
      </c>
      <c r="BH305" s="170">
        <f>IF(N305="sníž. přenesená",J305,0)</f>
        <v>0</v>
      </c>
      <c r="BI305" s="170">
        <f>IF(N305="nulová",J305,0)</f>
        <v>0</v>
      </c>
      <c r="BJ305" s="17" t="s">
        <v>81</v>
      </c>
      <c r="BK305" s="170">
        <f>ROUND(I305*H305,2)</f>
        <v>0</v>
      </c>
      <c r="BL305" s="17" t="s">
        <v>220</v>
      </c>
      <c r="BM305" s="169" t="s">
        <v>471</v>
      </c>
    </row>
    <row r="306" spans="1:65" s="2" customFormat="1" ht="19.5">
      <c r="A306" s="32"/>
      <c r="B306" s="33"/>
      <c r="C306" s="32"/>
      <c r="D306" s="171" t="s">
        <v>150</v>
      </c>
      <c r="E306" s="32"/>
      <c r="F306" s="172" t="s">
        <v>472</v>
      </c>
      <c r="G306" s="32"/>
      <c r="H306" s="32"/>
      <c r="I306" s="93"/>
      <c r="J306" s="32"/>
      <c r="K306" s="32"/>
      <c r="L306" s="33"/>
      <c r="M306" s="173"/>
      <c r="N306" s="174"/>
      <c r="O306" s="58"/>
      <c r="P306" s="58"/>
      <c r="Q306" s="58"/>
      <c r="R306" s="58"/>
      <c r="S306" s="58"/>
      <c r="T306" s="59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7" t="s">
        <v>150</v>
      </c>
      <c r="AU306" s="17" t="s">
        <v>83</v>
      </c>
    </row>
    <row r="307" spans="1:65" s="2" customFormat="1" ht="21.75" customHeight="1">
      <c r="A307" s="32"/>
      <c r="B307" s="157"/>
      <c r="C307" s="158" t="s">
        <v>473</v>
      </c>
      <c r="D307" s="158" t="s">
        <v>143</v>
      </c>
      <c r="E307" s="159" t="s">
        <v>474</v>
      </c>
      <c r="F307" s="160" t="s">
        <v>475</v>
      </c>
      <c r="G307" s="161" t="s">
        <v>267</v>
      </c>
      <c r="H307" s="162">
        <v>3</v>
      </c>
      <c r="I307" s="163"/>
      <c r="J307" s="164">
        <f>ROUND(I307*H307,2)</f>
        <v>0</v>
      </c>
      <c r="K307" s="160" t="s">
        <v>147</v>
      </c>
      <c r="L307" s="33"/>
      <c r="M307" s="165" t="s">
        <v>1</v>
      </c>
      <c r="N307" s="166" t="s">
        <v>38</v>
      </c>
      <c r="O307" s="58"/>
      <c r="P307" s="167">
        <f>O307*H307</f>
        <v>0</v>
      </c>
      <c r="Q307" s="167">
        <v>2.6199999999999999E-3</v>
      </c>
      <c r="R307" s="167">
        <f>Q307*H307</f>
        <v>7.8599999999999989E-3</v>
      </c>
      <c r="S307" s="167">
        <v>0</v>
      </c>
      <c r="T307" s="168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69" t="s">
        <v>220</v>
      </c>
      <c r="AT307" s="169" t="s">
        <v>143</v>
      </c>
      <c r="AU307" s="169" t="s">
        <v>83</v>
      </c>
      <c r="AY307" s="17" t="s">
        <v>141</v>
      </c>
      <c r="BE307" s="170">
        <f>IF(N307="základní",J307,0)</f>
        <v>0</v>
      </c>
      <c r="BF307" s="170">
        <f>IF(N307="snížená",J307,0)</f>
        <v>0</v>
      </c>
      <c r="BG307" s="170">
        <f>IF(N307="zákl. přenesená",J307,0)</f>
        <v>0</v>
      </c>
      <c r="BH307" s="170">
        <f>IF(N307="sníž. přenesená",J307,0)</f>
        <v>0</v>
      </c>
      <c r="BI307" s="170">
        <f>IF(N307="nulová",J307,0)</f>
        <v>0</v>
      </c>
      <c r="BJ307" s="17" t="s">
        <v>81</v>
      </c>
      <c r="BK307" s="170">
        <f>ROUND(I307*H307,2)</f>
        <v>0</v>
      </c>
      <c r="BL307" s="17" t="s">
        <v>220</v>
      </c>
      <c r="BM307" s="169" t="s">
        <v>476</v>
      </c>
    </row>
    <row r="308" spans="1:65" s="2" customFormat="1" ht="19.5">
      <c r="A308" s="32"/>
      <c r="B308" s="33"/>
      <c r="C308" s="32"/>
      <c r="D308" s="171" t="s">
        <v>150</v>
      </c>
      <c r="E308" s="32"/>
      <c r="F308" s="172" t="s">
        <v>477</v>
      </c>
      <c r="G308" s="32"/>
      <c r="H308" s="32"/>
      <c r="I308" s="93"/>
      <c r="J308" s="32"/>
      <c r="K308" s="32"/>
      <c r="L308" s="33"/>
      <c r="M308" s="173"/>
      <c r="N308" s="174"/>
      <c r="O308" s="58"/>
      <c r="P308" s="58"/>
      <c r="Q308" s="58"/>
      <c r="R308" s="58"/>
      <c r="S308" s="58"/>
      <c r="T308" s="59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T308" s="17" t="s">
        <v>150</v>
      </c>
      <c r="AU308" s="17" t="s">
        <v>83</v>
      </c>
    </row>
    <row r="309" spans="1:65" s="2" customFormat="1" ht="21.75" customHeight="1">
      <c r="A309" s="32"/>
      <c r="B309" s="157"/>
      <c r="C309" s="158" t="s">
        <v>478</v>
      </c>
      <c r="D309" s="158" t="s">
        <v>143</v>
      </c>
      <c r="E309" s="159" t="s">
        <v>479</v>
      </c>
      <c r="F309" s="160" t="s">
        <v>480</v>
      </c>
      <c r="G309" s="161" t="s">
        <v>267</v>
      </c>
      <c r="H309" s="162">
        <v>2</v>
      </c>
      <c r="I309" s="163"/>
      <c r="J309" s="164">
        <f>ROUND(I309*H309,2)</f>
        <v>0</v>
      </c>
      <c r="K309" s="160" t="s">
        <v>1</v>
      </c>
      <c r="L309" s="33"/>
      <c r="M309" s="165" t="s">
        <v>1</v>
      </c>
      <c r="N309" s="166" t="s">
        <v>38</v>
      </c>
      <c r="O309" s="58"/>
      <c r="P309" s="167">
        <f>O309*H309</f>
        <v>0</v>
      </c>
      <c r="Q309" s="167">
        <v>2.6199999999999999E-3</v>
      </c>
      <c r="R309" s="167">
        <f>Q309*H309</f>
        <v>5.2399999999999999E-3</v>
      </c>
      <c r="S309" s="167">
        <v>0</v>
      </c>
      <c r="T309" s="168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69" t="s">
        <v>220</v>
      </c>
      <c r="AT309" s="169" t="s">
        <v>143</v>
      </c>
      <c r="AU309" s="169" t="s">
        <v>83</v>
      </c>
      <c r="AY309" s="17" t="s">
        <v>141</v>
      </c>
      <c r="BE309" s="170">
        <f>IF(N309="základní",J309,0)</f>
        <v>0</v>
      </c>
      <c r="BF309" s="170">
        <f>IF(N309="snížená",J309,0)</f>
        <v>0</v>
      </c>
      <c r="BG309" s="170">
        <f>IF(N309="zákl. přenesená",J309,0)</f>
        <v>0</v>
      </c>
      <c r="BH309" s="170">
        <f>IF(N309="sníž. přenesená",J309,0)</f>
        <v>0</v>
      </c>
      <c r="BI309" s="170">
        <f>IF(N309="nulová",J309,0)</f>
        <v>0</v>
      </c>
      <c r="BJ309" s="17" t="s">
        <v>81</v>
      </c>
      <c r="BK309" s="170">
        <f>ROUND(I309*H309,2)</f>
        <v>0</v>
      </c>
      <c r="BL309" s="17" t="s">
        <v>220</v>
      </c>
      <c r="BM309" s="169" t="s">
        <v>481</v>
      </c>
    </row>
    <row r="310" spans="1:65" s="2" customFormat="1" ht="19.5">
      <c r="A310" s="32"/>
      <c r="B310" s="33"/>
      <c r="C310" s="32"/>
      <c r="D310" s="171" t="s">
        <v>150</v>
      </c>
      <c r="E310" s="32"/>
      <c r="F310" s="172" t="s">
        <v>482</v>
      </c>
      <c r="G310" s="32"/>
      <c r="H310" s="32"/>
      <c r="I310" s="93"/>
      <c r="J310" s="32"/>
      <c r="K310" s="32"/>
      <c r="L310" s="33"/>
      <c r="M310" s="173"/>
      <c r="N310" s="174"/>
      <c r="O310" s="58"/>
      <c r="P310" s="58"/>
      <c r="Q310" s="58"/>
      <c r="R310" s="58"/>
      <c r="S310" s="58"/>
      <c r="T310" s="59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T310" s="17" t="s">
        <v>150</v>
      </c>
      <c r="AU310" s="17" t="s">
        <v>83</v>
      </c>
    </row>
    <row r="311" spans="1:65" s="2" customFormat="1" ht="21.75" customHeight="1">
      <c r="A311" s="32"/>
      <c r="B311" s="157"/>
      <c r="C311" s="158" t="s">
        <v>483</v>
      </c>
      <c r="D311" s="158" t="s">
        <v>143</v>
      </c>
      <c r="E311" s="159" t="s">
        <v>484</v>
      </c>
      <c r="F311" s="160" t="s">
        <v>485</v>
      </c>
      <c r="G311" s="161" t="s">
        <v>267</v>
      </c>
      <c r="H311" s="162">
        <v>38</v>
      </c>
      <c r="I311" s="163"/>
      <c r="J311" s="164">
        <f>ROUND(I311*H311,2)</f>
        <v>0</v>
      </c>
      <c r="K311" s="160" t="s">
        <v>1</v>
      </c>
      <c r="L311" s="33"/>
      <c r="M311" s="165" t="s">
        <v>1</v>
      </c>
      <c r="N311" s="166" t="s">
        <v>38</v>
      </c>
      <c r="O311" s="58"/>
      <c r="P311" s="167">
        <f>O311*H311</f>
        <v>0</v>
      </c>
      <c r="Q311" s="167">
        <v>2.6199999999999999E-3</v>
      </c>
      <c r="R311" s="167">
        <f>Q311*H311</f>
        <v>9.9559999999999996E-2</v>
      </c>
      <c r="S311" s="167">
        <v>0</v>
      </c>
      <c r="T311" s="168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69" t="s">
        <v>220</v>
      </c>
      <c r="AT311" s="169" t="s">
        <v>143</v>
      </c>
      <c r="AU311" s="169" t="s">
        <v>83</v>
      </c>
      <c r="AY311" s="17" t="s">
        <v>141</v>
      </c>
      <c r="BE311" s="170">
        <f>IF(N311="základní",J311,0)</f>
        <v>0</v>
      </c>
      <c r="BF311" s="170">
        <f>IF(N311="snížená",J311,0)</f>
        <v>0</v>
      </c>
      <c r="BG311" s="170">
        <f>IF(N311="zákl. přenesená",J311,0)</f>
        <v>0</v>
      </c>
      <c r="BH311" s="170">
        <f>IF(N311="sníž. přenesená",J311,0)</f>
        <v>0</v>
      </c>
      <c r="BI311" s="170">
        <f>IF(N311="nulová",J311,0)</f>
        <v>0</v>
      </c>
      <c r="BJ311" s="17" t="s">
        <v>81</v>
      </c>
      <c r="BK311" s="170">
        <f>ROUND(I311*H311,2)</f>
        <v>0</v>
      </c>
      <c r="BL311" s="17" t="s">
        <v>220</v>
      </c>
      <c r="BM311" s="169" t="s">
        <v>486</v>
      </c>
    </row>
    <row r="312" spans="1:65" s="2" customFormat="1" ht="19.5">
      <c r="A312" s="32"/>
      <c r="B312" s="33"/>
      <c r="C312" s="32"/>
      <c r="D312" s="171" t="s">
        <v>150</v>
      </c>
      <c r="E312" s="32"/>
      <c r="F312" s="172" t="s">
        <v>487</v>
      </c>
      <c r="G312" s="32"/>
      <c r="H312" s="32"/>
      <c r="I312" s="93"/>
      <c r="J312" s="32"/>
      <c r="K312" s="32"/>
      <c r="L312" s="33"/>
      <c r="M312" s="173"/>
      <c r="N312" s="174"/>
      <c r="O312" s="58"/>
      <c r="P312" s="58"/>
      <c r="Q312" s="58"/>
      <c r="R312" s="58"/>
      <c r="S312" s="58"/>
      <c r="T312" s="59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T312" s="17" t="s">
        <v>150</v>
      </c>
      <c r="AU312" s="17" t="s">
        <v>83</v>
      </c>
    </row>
    <row r="313" spans="1:65" s="2" customFormat="1" ht="16.5" customHeight="1">
      <c r="A313" s="32"/>
      <c r="B313" s="157"/>
      <c r="C313" s="158" t="s">
        <v>488</v>
      </c>
      <c r="D313" s="158" t="s">
        <v>143</v>
      </c>
      <c r="E313" s="159" t="s">
        <v>489</v>
      </c>
      <c r="F313" s="160" t="s">
        <v>490</v>
      </c>
      <c r="G313" s="161" t="s">
        <v>267</v>
      </c>
      <c r="H313" s="162">
        <v>26</v>
      </c>
      <c r="I313" s="163"/>
      <c r="J313" s="164">
        <f>ROUND(I313*H313,2)</f>
        <v>0</v>
      </c>
      <c r="K313" s="160" t="s">
        <v>147</v>
      </c>
      <c r="L313" s="33"/>
      <c r="M313" s="165" t="s">
        <v>1</v>
      </c>
      <c r="N313" s="166" t="s">
        <v>38</v>
      </c>
      <c r="O313" s="58"/>
      <c r="P313" s="167">
        <f>O313*H313</f>
        <v>0</v>
      </c>
      <c r="Q313" s="167">
        <v>0</v>
      </c>
      <c r="R313" s="167">
        <f>Q313*H313</f>
        <v>0</v>
      </c>
      <c r="S313" s="167">
        <v>0</v>
      </c>
      <c r="T313" s="168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69" t="s">
        <v>220</v>
      </c>
      <c r="AT313" s="169" t="s">
        <v>143</v>
      </c>
      <c r="AU313" s="169" t="s">
        <v>83</v>
      </c>
      <c r="AY313" s="17" t="s">
        <v>141</v>
      </c>
      <c r="BE313" s="170">
        <f>IF(N313="základní",J313,0)</f>
        <v>0</v>
      </c>
      <c r="BF313" s="170">
        <f>IF(N313="snížená",J313,0)</f>
        <v>0</v>
      </c>
      <c r="BG313" s="170">
        <f>IF(N313="zákl. přenesená",J313,0)</f>
        <v>0</v>
      </c>
      <c r="BH313" s="170">
        <f>IF(N313="sníž. přenesená",J313,0)</f>
        <v>0</v>
      </c>
      <c r="BI313" s="170">
        <f>IF(N313="nulová",J313,0)</f>
        <v>0</v>
      </c>
      <c r="BJ313" s="17" t="s">
        <v>81</v>
      </c>
      <c r="BK313" s="170">
        <f>ROUND(I313*H313,2)</f>
        <v>0</v>
      </c>
      <c r="BL313" s="17" t="s">
        <v>220</v>
      </c>
      <c r="BM313" s="169" t="s">
        <v>491</v>
      </c>
    </row>
    <row r="314" spans="1:65" s="2" customFormat="1" ht="29.25">
      <c r="A314" s="32"/>
      <c r="B314" s="33"/>
      <c r="C314" s="32"/>
      <c r="D314" s="171" t="s">
        <v>150</v>
      </c>
      <c r="E314" s="32"/>
      <c r="F314" s="172" t="s">
        <v>492</v>
      </c>
      <c r="G314" s="32"/>
      <c r="H314" s="32"/>
      <c r="I314" s="93"/>
      <c r="J314" s="32"/>
      <c r="K314" s="32"/>
      <c r="L314" s="33"/>
      <c r="M314" s="173"/>
      <c r="N314" s="174"/>
      <c r="O314" s="58"/>
      <c r="P314" s="58"/>
      <c r="Q314" s="58"/>
      <c r="R314" s="58"/>
      <c r="S314" s="58"/>
      <c r="T314" s="59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7" t="s">
        <v>150</v>
      </c>
      <c r="AU314" s="17" t="s">
        <v>83</v>
      </c>
    </row>
    <row r="315" spans="1:65" s="2" customFormat="1" ht="21.75" customHeight="1">
      <c r="A315" s="32"/>
      <c r="B315" s="157"/>
      <c r="C315" s="158" t="s">
        <v>493</v>
      </c>
      <c r="D315" s="158" t="s">
        <v>143</v>
      </c>
      <c r="E315" s="159" t="s">
        <v>494</v>
      </c>
      <c r="F315" s="160" t="s">
        <v>495</v>
      </c>
      <c r="G315" s="161" t="s">
        <v>267</v>
      </c>
      <c r="H315" s="162">
        <v>3</v>
      </c>
      <c r="I315" s="163"/>
      <c r="J315" s="164">
        <f>ROUND(I315*H315,2)</f>
        <v>0</v>
      </c>
      <c r="K315" s="160" t="s">
        <v>147</v>
      </c>
      <c r="L315" s="33"/>
      <c r="M315" s="165" t="s">
        <v>1</v>
      </c>
      <c r="N315" s="166" t="s">
        <v>38</v>
      </c>
      <c r="O315" s="58"/>
      <c r="P315" s="167">
        <f>O315*H315</f>
        <v>0</v>
      </c>
      <c r="Q315" s="167">
        <v>0</v>
      </c>
      <c r="R315" s="167">
        <f>Q315*H315</f>
        <v>0</v>
      </c>
      <c r="S315" s="167">
        <v>0</v>
      </c>
      <c r="T315" s="168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69" t="s">
        <v>220</v>
      </c>
      <c r="AT315" s="169" t="s">
        <v>143</v>
      </c>
      <c r="AU315" s="169" t="s">
        <v>83</v>
      </c>
      <c r="AY315" s="17" t="s">
        <v>141</v>
      </c>
      <c r="BE315" s="170">
        <f>IF(N315="základní",J315,0)</f>
        <v>0</v>
      </c>
      <c r="BF315" s="170">
        <f>IF(N315="snížená",J315,0)</f>
        <v>0</v>
      </c>
      <c r="BG315" s="170">
        <f>IF(N315="zákl. přenesená",J315,0)</f>
        <v>0</v>
      </c>
      <c r="BH315" s="170">
        <f>IF(N315="sníž. přenesená",J315,0)</f>
        <v>0</v>
      </c>
      <c r="BI315" s="170">
        <f>IF(N315="nulová",J315,0)</f>
        <v>0</v>
      </c>
      <c r="BJ315" s="17" t="s">
        <v>81</v>
      </c>
      <c r="BK315" s="170">
        <f>ROUND(I315*H315,2)</f>
        <v>0</v>
      </c>
      <c r="BL315" s="17" t="s">
        <v>220</v>
      </c>
      <c r="BM315" s="169" t="s">
        <v>496</v>
      </c>
    </row>
    <row r="316" spans="1:65" s="2" customFormat="1" ht="29.25">
      <c r="A316" s="32"/>
      <c r="B316" s="33"/>
      <c r="C316" s="32"/>
      <c r="D316" s="171" t="s">
        <v>150</v>
      </c>
      <c r="E316" s="32"/>
      <c r="F316" s="172" t="s">
        <v>497</v>
      </c>
      <c r="G316" s="32"/>
      <c r="H316" s="32"/>
      <c r="I316" s="93"/>
      <c r="J316" s="32"/>
      <c r="K316" s="32"/>
      <c r="L316" s="33"/>
      <c r="M316" s="173"/>
      <c r="N316" s="174"/>
      <c r="O316" s="58"/>
      <c r="P316" s="58"/>
      <c r="Q316" s="58"/>
      <c r="R316" s="58"/>
      <c r="S316" s="58"/>
      <c r="T316" s="59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T316" s="17" t="s">
        <v>150</v>
      </c>
      <c r="AU316" s="17" t="s">
        <v>83</v>
      </c>
    </row>
    <row r="317" spans="1:65" s="2" customFormat="1" ht="21.75" customHeight="1">
      <c r="A317" s="32"/>
      <c r="B317" s="157"/>
      <c r="C317" s="158" t="s">
        <v>498</v>
      </c>
      <c r="D317" s="158" t="s">
        <v>143</v>
      </c>
      <c r="E317" s="159" t="s">
        <v>499</v>
      </c>
      <c r="F317" s="160" t="s">
        <v>500</v>
      </c>
      <c r="G317" s="161" t="s">
        <v>267</v>
      </c>
      <c r="H317" s="162">
        <v>40</v>
      </c>
      <c r="I317" s="163"/>
      <c r="J317" s="164">
        <f>ROUND(I317*H317,2)</f>
        <v>0</v>
      </c>
      <c r="K317" s="160" t="s">
        <v>147</v>
      </c>
      <c r="L317" s="33"/>
      <c r="M317" s="165" t="s">
        <v>1</v>
      </c>
      <c r="N317" s="166" t="s">
        <v>38</v>
      </c>
      <c r="O317" s="58"/>
      <c r="P317" s="167">
        <f>O317*H317</f>
        <v>0</v>
      </c>
      <c r="Q317" s="167">
        <v>0</v>
      </c>
      <c r="R317" s="167">
        <f>Q317*H317</f>
        <v>0</v>
      </c>
      <c r="S317" s="167">
        <v>0</v>
      </c>
      <c r="T317" s="168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69" t="s">
        <v>220</v>
      </c>
      <c r="AT317" s="169" t="s">
        <v>143</v>
      </c>
      <c r="AU317" s="169" t="s">
        <v>83</v>
      </c>
      <c r="AY317" s="17" t="s">
        <v>141</v>
      </c>
      <c r="BE317" s="170">
        <f>IF(N317="základní",J317,0)</f>
        <v>0</v>
      </c>
      <c r="BF317" s="170">
        <f>IF(N317="snížená",J317,0)</f>
        <v>0</v>
      </c>
      <c r="BG317" s="170">
        <f>IF(N317="zákl. přenesená",J317,0)</f>
        <v>0</v>
      </c>
      <c r="BH317" s="170">
        <f>IF(N317="sníž. přenesená",J317,0)</f>
        <v>0</v>
      </c>
      <c r="BI317" s="170">
        <f>IF(N317="nulová",J317,0)</f>
        <v>0</v>
      </c>
      <c r="BJ317" s="17" t="s">
        <v>81</v>
      </c>
      <c r="BK317" s="170">
        <f>ROUND(I317*H317,2)</f>
        <v>0</v>
      </c>
      <c r="BL317" s="17" t="s">
        <v>220</v>
      </c>
      <c r="BM317" s="169" t="s">
        <v>501</v>
      </c>
    </row>
    <row r="318" spans="1:65" s="2" customFormat="1" ht="29.25">
      <c r="A318" s="32"/>
      <c r="B318" s="33"/>
      <c r="C318" s="32"/>
      <c r="D318" s="171" t="s">
        <v>150</v>
      </c>
      <c r="E318" s="32"/>
      <c r="F318" s="172" t="s">
        <v>502</v>
      </c>
      <c r="G318" s="32"/>
      <c r="H318" s="32"/>
      <c r="I318" s="93"/>
      <c r="J318" s="32"/>
      <c r="K318" s="32"/>
      <c r="L318" s="33"/>
      <c r="M318" s="173"/>
      <c r="N318" s="174"/>
      <c r="O318" s="58"/>
      <c r="P318" s="58"/>
      <c r="Q318" s="58"/>
      <c r="R318" s="58"/>
      <c r="S318" s="58"/>
      <c r="T318" s="59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T318" s="17" t="s">
        <v>150</v>
      </c>
      <c r="AU318" s="17" t="s">
        <v>83</v>
      </c>
    </row>
    <row r="319" spans="1:65" s="2" customFormat="1" ht="21.75" customHeight="1">
      <c r="A319" s="32"/>
      <c r="B319" s="157"/>
      <c r="C319" s="158" t="s">
        <v>503</v>
      </c>
      <c r="D319" s="158" t="s">
        <v>143</v>
      </c>
      <c r="E319" s="159" t="s">
        <v>504</v>
      </c>
      <c r="F319" s="160" t="s">
        <v>505</v>
      </c>
      <c r="G319" s="161" t="s">
        <v>299</v>
      </c>
      <c r="H319" s="208"/>
      <c r="I319" s="163"/>
      <c r="J319" s="164">
        <f>ROUND(I319*H319,2)</f>
        <v>0</v>
      </c>
      <c r="K319" s="160" t="s">
        <v>147</v>
      </c>
      <c r="L319" s="33"/>
      <c r="M319" s="165" t="s">
        <v>1</v>
      </c>
      <c r="N319" s="166" t="s">
        <v>38</v>
      </c>
      <c r="O319" s="58"/>
      <c r="P319" s="167">
        <f>O319*H319</f>
        <v>0</v>
      </c>
      <c r="Q319" s="167">
        <v>0</v>
      </c>
      <c r="R319" s="167">
        <f>Q319*H319</f>
        <v>0</v>
      </c>
      <c r="S319" s="167">
        <v>0</v>
      </c>
      <c r="T319" s="168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69" t="s">
        <v>220</v>
      </c>
      <c r="AT319" s="169" t="s">
        <v>143</v>
      </c>
      <c r="AU319" s="169" t="s">
        <v>83</v>
      </c>
      <c r="AY319" s="17" t="s">
        <v>141</v>
      </c>
      <c r="BE319" s="170">
        <f>IF(N319="základní",J319,0)</f>
        <v>0</v>
      </c>
      <c r="BF319" s="170">
        <f>IF(N319="snížená",J319,0)</f>
        <v>0</v>
      </c>
      <c r="BG319" s="170">
        <f>IF(N319="zákl. přenesená",J319,0)</f>
        <v>0</v>
      </c>
      <c r="BH319" s="170">
        <f>IF(N319="sníž. přenesená",J319,0)</f>
        <v>0</v>
      </c>
      <c r="BI319" s="170">
        <f>IF(N319="nulová",J319,0)</f>
        <v>0</v>
      </c>
      <c r="BJ319" s="17" t="s">
        <v>81</v>
      </c>
      <c r="BK319" s="170">
        <f>ROUND(I319*H319,2)</f>
        <v>0</v>
      </c>
      <c r="BL319" s="17" t="s">
        <v>220</v>
      </c>
      <c r="BM319" s="169" t="s">
        <v>506</v>
      </c>
    </row>
    <row r="320" spans="1:65" s="2" customFormat="1" ht="29.25">
      <c r="A320" s="32"/>
      <c r="B320" s="33"/>
      <c r="C320" s="32"/>
      <c r="D320" s="171" t="s">
        <v>150</v>
      </c>
      <c r="E320" s="32"/>
      <c r="F320" s="172" t="s">
        <v>507</v>
      </c>
      <c r="G320" s="32"/>
      <c r="H320" s="32"/>
      <c r="I320" s="93"/>
      <c r="J320" s="32"/>
      <c r="K320" s="32"/>
      <c r="L320" s="33"/>
      <c r="M320" s="173"/>
      <c r="N320" s="174"/>
      <c r="O320" s="58"/>
      <c r="P320" s="58"/>
      <c r="Q320" s="58"/>
      <c r="R320" s="58"/>
      <c r="S320" s="58"/>
      <c r="T320" s="59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T320" s="17" t="s">
        <v>150</v>
      </c>
      <c r="AU320" s="17" t="s">
        <v>83</v>
      </c>
    </row>
    <row r="321" spans="1:65" s="12" customFormat="1" ht="22.9" customHeight="1">
      <c r="B321" s="144"/>
      <c r="D321" s="145" t="s">
        <v>72</v>
      </c>
      <c r="E321" s="155" t="s">
        <v>508</v>
      </c>
      <c r="F321" s="155" t="s">
        <v>509</v>
      </c>
      <c r="I321" s="147"/>
      <c r="J321" s="156">
        <f>BK321</f>
        <v>0</v>
      </c>
      <c r="L321" s="144"/>
      <c r="M321" s="149"/>
      <c r="N321" s="150"/>
      <c r="O321" s="150"/>
      <c r="P321" s="151">
        <f>SUM(P322:P347)</f>
        <v>0</v>
      </c>
      <c r="Q321" s="150"/>
      <c r="R321" s="151">
        <f>SUM(R322:R347)</f>
        <v>4.4049999999999999E-2</v>
      </c>
      <c r="S321" s="150"/>
      <c r="T321" s="152">
        <f>SUM(T322:T347)</f>
        <v>0</v>
      </c>
      <c r="AR321" s="145" t="s">
        <v>83</v>
      </c>
      <c r="AT321" s="153" t="s">
        <v>72</v>
      </c>
      <c r="AU321" s="153" t="s">
        <v>81</v>
      </c>
      <c r="AY321" s="145" t="s">
        <v>141</v>
      </c>
      <c r="BK321" s="154">
        <f>SUM(BK322:BK347)</f>
        <v>0</v>
      </c>
    </row>
    <row r="322" spans="1:65" s="2" customFormat="1" ht="21.75" customHeight="1">
      <c r="A322" s="32"/>
      <c r="B322" s="157"/>
      <c r="C322" s="158" t="s">
        <v>510</v>
      </c>
      <c r="D322" s="158" t="s">
        <v>143</v>
      </c>
      <c r="E322" s="159" t="s">
        <v>511</v>
      </c>
      <c r="F322" s="160" t="s">
        <v>512</v>
      </c>
      <c r="G322" s="161" t="s">
        <v>219</v>
      </c>
      <c r="H322" s="162">
        <v>3</v>
      </c>
      <c r="I322" s="163"/>
      <c r="J322" s="164">
        <f>ROUND(I322*H322,2)</f>
        <v>0</v>
      </c>
      <c r="K322" s="160" t="s">
        <v>147</v>
      </c>
      <c r="L322" s="33"/>
      <c r="M322" s="165" t="s">
        <v>1</v>
      </c>
      <c r="N322" s="166" t="s">
        <v>38</v>
      </c>
      <c r="O322" s="58"/>
      <c r="P322" s="167">
        <f>O322*H322</f>
        <v>0</v>
      </c>
      <c r="Q322" s="167">
        <v>2.4000000000000001E-4</v>
      </c>
      <c r="R322" s="167">
        <f>Q322*H322</f>
        <v>7.2000000000000005E-4</v>
      </c>
      <c r="S322" s="167">
        <v>0</v>
      </c>
      <c r="T322" s="168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69" t="s">
        <v>220</v>
      </c>
      <c r="AT322" s="169" t="s">
        <v>143</v>
      </c>
      <c r="AU322" s="169" t="s">
        <v>83</v>
      </c>
      <c r="AY322" s="17" t="s">
        <v>141</v>
      </c>
      <c r="BE322" s="170">
        <f>IF(N322="základní",J322,0)</f>
        <v>0</v>
      </c>
      <c r="BF322" s="170">
        <f>IF(N322="snížená",J322,0)</f>
        <v>0</v>
      </c>
      <c r="BG322" s="170">
        <f>IF(N322="zákl. přenesená",J322,0)</f>
        <v>0</v>
      </c>
      <c r="BH322" s="170">
        <f>IF(N322="sníž. přenesená",J322,0)</f>
        <v>0</v>
      </c>
      <c r="BI322" s="170">
        <f>IF(N322="nulová",J322,0)</f>
        <v>0</v>
      </c>
      <c r="BJ322" s="17" t="s">
        <v>81</v>
      </c>
      <c r="BK322" s="170">
        <f>ROUND(I322*H322,2)</f>
        <v>0</v>
      </c>
      <c r="BL322" s="17" t="s">
        <v>220</v>
      </c>
      <c r="BM322" s="169" t="s">
        <v>513</v>
      </c>
    </row>
    <row r="323" spans="1:65" s="2" customFormat="1" ht="11.25">
      <c r="A323" s="32"/>
      <c r="B323" s="33"/>
      <c r="C323" s="32"/>
      <c r="D323" s="171" t="s">
        <v>150</v>
      </c>
      <c r="E323" s="32"/>
      <c r="F323" s="172" t="s">
        <v>514</v>
      </c>
      <c r="G323" s="32"/>
      <c r="H323" s="32"/>
      <c r="I323" s="93"/>
      <c r="J323" s="32"/>
      <c r="K323" s="32"/>
      <c r="L323" s="33"/>
      <c r="M323" s="173"/>
      <c r="N323" s="174"/>
      <c r="O323" s="58"/>
      <c r="P323" s="58"/>
      <c r="Q323" s="58"/>
      <c r="R323" s="58"/>
      <c r="S323" s="58"/>
      <c r="T323" s="59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T323" s="17" t="s">
        <v>150</v>
      </c>
      <c r="AU323" s="17" t="s">
        <v>83</v>
      </c>
    </row>
    <row r="324" spans="1:65" s="2" customFormat="1" ht="16.5" customHeight="1">
      <c r="A324" s="32"/>
      <c r="B324" s="157"/>
      <c r="C324" s="158" t="s">
        <v>515</v>
      </c>
      <c r="D324" s="158" t="s">
        <v>143</v>
      </c>
      <c r="E324" s="159" t="s">
        <v>516</v>
      </c>
      <c r="F324" s="160" t="s">
        <v>517</v>
      </c>
      <c r="G324" s="161" t="s">
        <v>219</v>
      </c>
      <c r="H324" s="162">
        <v>1</v>
      </c>
      <c r="I324" s="163"/>
      <c r="J324" s="164">
        <f>ROUND(I324*H324,2)</f>
        <v>0</v>
      </c>
      <c r="K324" s="160" t="s">
        <v>147</v>
      </c>
      <c r="L324" s="33"/>
      <c r="M324" s="165" t="s">
        <v>1</v>
      </c>
      <c r="N324" s="166" t="s">
        <v>38</v>
      </c>
      <c r="O324" s="58"/>
      <c r="P324" s="167">
        <f>O324*H324</f>
        <v>0</v>
      </c>
      <c r="Q324" s="167">
        <v>3.8000000000000002E-4</v>
      </c>
      <c r="R324" s="167">
        <f>Q324*H324</f>
        <v>3.8000000000000002E-4</v>
      </c>
      <c r="S324" s="167">
        <v>0</v>
      </c>
      <c r="T324" s="168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69" t="s">
        <v>220</v>
      </c>
      <c r="AT324" s="169" t="s">
        <v>143</v>
      </c>
      <c r="AU324" s="169" t="s">
        <v>83</v>
      </c>
      <c r="AY324" s="17" t="s">
        <v>141</v>
      </c>
      <c r="BE324" s="170">
        <f>IF(N324="základní",J324,0)</f>
        <v>0</v>
      </c>
      <c r="BF324" s="170">
        <f>IF(N324="snížená",J324,0)</f>
        <v>0</v>
      </c>
      <c r="BG324" s="170">
        <f>IF(N324="zákl. přenesená",J324,0)</f>
        <v>0</v>
      </c>
      <c r="BH324" s="170">
        <f>IF(N324="sníž. přenesená",J324,0)</f>
        <v>0</v>
      </c>
      <c r="BI324" s="170">
        <f>IF(N324="nulová",J324,0)</f>
        <v>0</v>
      </c>
      <c r="BJ324" s="17" t="s">
        <v>81</v>
      </c>
      <c r="BK324" s="170">
        <f>ROUND(I324*H324,2)</f>
        <v>0</v>
      </c>
      <c r="BL324" s="17" t="s">
        <v>220</v>
      </c>
      <c r="BM324" s="169" t="s">
        <v>518</v>
      </c>
    </row>
    <row r="325" spans="1:65" s="2" customFormat="1" ht="11.25">
      <c r="A325" s="32"/>
      <c r="B325" s="33"/>
      <c r="C325" s="32"/>
      <c r="D325" s="171" t="s">
        <v>150</v>
      </c>
      <c r="E325" s="32"/>
      <c r="F325" s="172" t="s">
        <v>519</v>
      </c>
      <c r="G325" s="32"/>
      <c r="H325" s="32"/>
      <c r="I325" s="93"/>
      <c r="J325" s="32"/>
      <c r="K325" s="32"/>
      <c r="L325" s="33"/>
      <c r="M325" s="173"/>
      <c r="N325" s="174"/>
      <c r="O325" s="58"/>
      <c r="P325" s="58"/>
      <c r="Q325" s="58"/>
      <c r="R325" s="58"/>
      <c r="S325" s="58"/>
      <c r="T325" s="59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T325" s="17" t="s">
        <v>150</v>
      </c>
      <c r="AU325" s="17" t="s">
        <v>83</v>
      </c>
    </row>
    <row r="326" spans="1:65" s="2" customFormat="1" ht="16.5" customHeight="1">
      <c r="A326" s="32"/>
      <c r="B326" s="157"/>
      <c r="C326" s="158" t="s">
        <v>520</v>
      </c>
      <c r="D326" s="158" t="s">
        <v>143</v>
      </c>
      <c r="E326" s="159" t="s">
        <v>521</v>
      </c>
      <c r="F326" s="160" t="s">
        <v>522</v>
      </c>
      <c r="G326" s="161" t="s">
        <v>219</v>
      </c>
      <c r="H326" s="162">
        <v>1</v>
      </c>
      <c r="I326" s="163"/>
      <c r="J326" s="164">
        <f>ROUND(I326*H326,2)</f>
        <v>0</v>
      </c>
      <c r="K326" s="160" t="s">
        <v>147</v>
      </c>
      <c r="L326" s="33"/>
      <c r="M326" s="165" t="s">
        <v>1</v>
      </c>
      <c r="N326" s="166" t="s">
        <v>38</v>
      </c>
      <c r="O326" s="58"/>
      <c r="P326" s="167">
        <f>O326*H326</f>
        <v>0</v>
      </c>
      <c r="Q326" s="167">
        <v>1.92E-3</v>
      </c>
      <c r="R326" s="167">
        <f>Q326*H326</f>
        <v>1.92E-3</v>
      </c>
      <c r="S326" s="167">
        <v>0</v>
      </c>
      <c r="T326" s="168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69" t="s">
        <v>220</v>
      </c>
      <c r="AT326" s="169" t="s">
        <v>143</v>
      </c>
      <c r="AU326" s="169" t="s">
        <v>83</v>
      </c>
      <c r="AY326" s="17" t="s">
        <v>141</v>
      </c>
      <c r="BE326" s="170">
        <f>IF(N326="základní",J326,0)</f>
        <v>0</v>
      </c>
      <c r="BF326" s="170">
        <f>IF(N326="snížená",J326,0)</f>
        <v>0</v>
      </c>
      <c r="BG326" s="170">
        <f>IF(N326="zákl. přenesená",J326,0)</f>
        <v>0</v>
      </c>
      <c r="BH326" s="170">
        <f>IF(N326="sníž. přenesená",J326,0)</f>
        <v>0</v>
      </c>
      <c r="BI326" s="170">
        <f>IF(N326="nulová",J326,0)</f>
        <v>0</v>
      </c>
      <c r="BJ326" s="17" t="s">
        <v>81</v>
      </c>
      <c r="BK326" s="170">
        <f>ROUND(I326*H326,2)</f>
        <v>0</v>
      </c>
      <c r="BL326" s="17" t="s">
        <v>220</v>
      </c>
      <c r="BM326" s="169" t="s">
        <v>523</v>
      </c>
    </row>
    <row r="327" spans="1:65" s="2" customFormat="1" ht="11.25">
      <c r="A327" s="32"/>
      <c r="B327" s="33"/>
      <c r="C327" s="32"/>
      <c r="D327" s="171" t="s">
        <v>150</v>
      </c>
      <c r="E327" s="32"/>
      <c r="F327" s="172" t="s">
        <v>524</v>
      </c>
      <c r="G327" s="32"/>
      <c r="H327" s="32"/>
      <c r="I327" s="93"/>
      <c r="J327" s="32"/>
      <c r="K327" s="32"/>
      <c r="L327" s="33"/>
      <c r="M327" s="173"/>
      <c r="N327" s="174"/>
      <c r="O327" s="58"/>
      <c r="P327" s="58"/>
      <c r="Q327" s="58"/>
      <c r="R327" s="58"/>
      <c r="S327" s="58"/>
      <c r="T327" s="59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T327" s="17" t="s">
        <v>150</v>
      </c>
      <c r="AU327" s="17" t="s">
        <v>83</v>
      </c>
    </row>
    <row r="328" spans="1:65" s="2" customFormat="1" ht="21.75" customHeight="1">
      <c r="A328" s="32"/>
      <c r="B328" s="157"/>
      <c r="C328" s="158" t="s">
        <v>525</v>
      </c>
      <c r="D328" s="158" t="s">
        <v>143</v>
      </c>
      <c r="E328" s="159" t="s">
        <v>526</v>
      </c>
      <c r="F328" s="160" t="s">
        <v>527</v>
      </c>
      <c r="G328" s="161" t="s">
        <v>219</v>
      </c>
      <c r="H328" s="162">
        <v>4</v>
      </c>
      <c r="I328" s="163"/>
      <c r="J328" s="164">
        <f>ROUND(I328*H328,2)</f>
        <v>0</v>
      </c>
      <c r="K328" s="160" t="s">
        <v>147</v>
      </c>
      <c r="L328" s="33"/>
      <c r="M328" s="165" t="s">
        <v>1</v>
      </c>
      <c r="N328" s="166" t="s">
        <v>38</v>
      </c>
      <c r="O328" s="58"/>
      <c r="P328" s="167">
        <f>O328*H328</f>
        <v>0</v>
      </c>
      <c r="Q328" s="167">
        <v>2.2000000000000001E-4</v>
      </c>
      <c r="R328" s="167">
        <f>Q328*H328</f>
        <v>8.8000000000000003E-4</v>
      </c>
      <c r="S328" s="167">
        <v>0</v>
      </c>
      <c r="T328" s="168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69" t="s">
        <v>220</v>
      </c>
      <c r="AT328" s="169" t="s">
        <v>143</v>
      </c>
      <c r="AU328" s="169" t="s">
        <v>83</v>
      </c>
      <c r="AY328" s="17" t="s">
        <v>141</v>
      </c>
      <c r="BE328" s="170">
        <f>IF(N328="základní",J328,0)</f>
        <v>0</v>
      </c>
      <c r="BF328" s="170">
        <f>IF(N328="snížená",J328,0)</f>
        <v>0</v>
      </c>
      <c r="BG328" s="170">
        <f>IF(N328="zákl. přenesená",J328,0)</f>
        <v>0</v>
      </c>
      <c r="BH328" s="170">
        <f>IF(N328="sníž. přenesená",J328,0)</f>
        <v>0</v>
      </c>
      <c r="BI328" s="170">
        <f>IF(N328="nulová",J328,0)</f>
        <v>0</v>
      </c>
      <c r="BJ328" s="17" t="s">
        <v>81</v>
      </c>
      <c r="BK328" s="170">
        <f>ROUND(I328*H328,2)</f>
        <v>0</v>
      </c>
      <c r="BL328" s="17" t="s">
        <v>220</v>
      </c>
      <c r="BM328" s="169" t="s">
        <v>528</v>
      </c>
    </row>
    <row r="329" spans="1:65" s="2" customFormat="1" ht="11.25">
      <c r="A329" s="32"/>
      <c r="B329" s="33"/>
      <c r="C329" s="32"/>
      <c r="D329" s="171" t="s">
        <v>150</v>
      </c>
      <c r="E329" s="32"/>
      <c r="F329" s="172" t="s">
        <v>529</v>
      </c>
      <c r="G329" s="32"/>
      <c r="H329" s="32"/>
      <c r="I329" s="93"/>
      <c r="J329" s="32"/>
      <c r="K329" s="32"/>
      <c r="L329" s="33"/>
      <c r="M329" s="173"/>
      <c r="N329" s="174"/>
      <c r="O329" s="58"/>
      <c r="P329" s="58"/>
      <c r="Q329" s="58"/>
      <c r="R329" s="58"/>
      <c r="S329" s="58"/>
      <c r="T329" s="59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7" t="s">
        <v>150</v>
      </c>
      <c r="AU329" s="17" t="s">
        <v>83</v>
      </c>
    </row>
    <row r="330" spans="1:65" s="2" customFormat="1" ht="21.75" customHeight="1">
      <c r="A330" s="32"/>
      <c r="B330" s="157"/>
      <c r="C330" s="158" t="s">
        <v>530</v>
      </c>
      <c r="D330" s="158" t="s">
        <v>143</v>
      </c>
      <c r="E330" s="159" t="s">
        <v>531</v>
      </c>
      <c r="F330" s="160" t="s">
        <v>532</v>
      </c>
      <c r="G330" s="161" t="s">
        <v>219</v>
      </c>
      <c r="H330" s="162">
        <v>1</v>
      </c>
      <c r="I330" s="163"/>
      <c r="J330" s="164">
        <f>ROUND(I330*H330,2)</f>
        <v>0</v>
      </c>
      <c r="K330" s="160" t="s">
        <v>1</v>
      </c>
      <c r="L330" s="33"/>
      <c r="M330" s="165" t="s">
        <v>1</v>
      </c>
      <c r="N330" s="166" t="s">
        <v>38</v>
      </c>
      <c r="O330" s="58"/>
      <c r="P330" s="167">
        <f>O330*H330</f>
        <v>0</v>
      </c>
      <c r="Q330" s="167">
        <v>1.14E-3</v>
      </c>
      <c r="R330" s="167">
        <f>Q330*H330</f>
        <v>1.14E-3</v>
      </c>
      <c r="S330" s="167">
        <v>0</v>
      </c>
      <c r="T330" s="168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69" t="s">
        <v>220</v>
      </c>
      <c r="AT330" s="169" t="s">
        <v>143</v>
      </c>
      <c r="AU330" s="169" t="s">
        <v>83</v>
      </c>
      <c r="AY330" s="17" t="s">
        <v>141</v>
      </c>
      <c r="BE330" s="170">
        <f>IF(N330="základní",J330,0)</f>
        <v>0</v>
      </c>
      <c r="BF330" s="170">
        <f>IF(N330="snížená",J330,0)</f>
        <v>0</v>
      </c>
      <c r="BG330" s="170">
        <f>IF(N330="zákl. přenesená",J330,0)</f>
        <v>0</v>
      </c>
      <c r="BH330" s="170">
        <f>IF(N330="sníž. přenesená",J330,0)</f>
        <v>0</v>
      </c>
      <c r="BI330" s="170">
        <f>IF(N330="nulová",J330,0)</f>
        <v>0</v>
      </c>
      <c r="BJ330" s="17" t="s">
        <v>81</v>
      </c>
      <c r="BK330" s="170">
        <f>ROUND(I330*H330,2)</f>
        <v>0</v>
      </c>
      <c r="BL330" s="17" t="s">
        <v>220</v>
      </c>
      <c r="BM330" s="169" t="s">
        <v>533</v>
      </c>
    </row>
    <row r="331" spans="1:65" s="2" customFormat="1" ht="19.5">
      <c r="A331" s="32"/>
      <c r="B331" s="33"/>
      <c r="C331" s="32"/>
      <c r="D331" s="171" t="s">
        <v>150</v>
      </c>
      <c r="E331" s="32"/>
      <c r="F331" s="172" t="s">
        <v>534</v>
      </c>
      <c r="G331" s="32"/>
      <c r="H331" s="32"/>
      <c r="I331" s="93"/>
      <c r="J331" s="32"/>
      <c r="K331" s="32"/>
      <c r="L331" s="33"/>
      <c r="M331" s="173"/>
      <c r="N331" s="174"/>
      <c r="O331" s="58"/>
      <c r="P331" s="58"/>
      <c r="Q331" s="58"/>
      <c r="R331" s="58"/>
      <c r="S331" s="58"/>
      <c r="T331" s="59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T331" s="17" t="s">
        <v>150</v>
      </c>
      <c r="AU331" s="17" t="s">
        <v>83</v>
      </c>
    </row>
    <row r="332" spans="1:65" s="2" customFormat="1" ht="16.5" customHeight="1">
      <c r="A332" s="32"/>
      <c r="B332" s="157"/>
      <c r="C332" s="158" t="s">
        <v>535</v>
      </c>
      <c r="D332" s="158" t="s">
        <v>143</v>
      </c>
      <c r="E332" s="159" t="s">
        <v>536</v>
      </c>
      <c r="F332" s="160" t="s">
        <v>537</v>
      </c>
      <c r="G332" s="161" t="s">
        <v>219</v>
      </c>
      <c r="H332" s="162">
        <v>1</v>
      </c>
      <c r="I332" s="163"/>
      <c r="J332" s="164">
        <f>ROUND(I332*H332,2)</f>
        <v>0</v>
      </c>
      <c r="K332" s="160" t="s">
        <v>147</v>
      </c>
      <c r="L332" s="33"/>
      <c r="M332" s="165" t="s">
        <v>1</v>
      </c>
      <c r="N332" s="166" t="s">
        <v>38</v>
      </c>
      <c r="O332" s="58"/>
      <c r="P332" s="167">
        <f>O332*H332</f>
        <v>0</v>
      </c>
      <c r="Q332" s="167">
        <v>5.4599999999999996E-3</v>
      </c>
      <c r="R332" s="167">
        <f>Q332*H332</f>
        <v>5.4599999999999996E-3</v>
      </c>
      <c r="S332" s="167">
        <v>0</v>
      </c>
      <c r="T332" s="168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69" t="s">
        <v>220</v>
      </c>
      <c r="AT332" s="169" t="s">
        <v>143</v>
      </c>
      <c r="AU332" s="169" t="s">
        <v>83</v>
      </c>
      <c r="AY332" s="17" t="s">
        <v>141</v>
      </c>
      <c r="BE332" s="170">
        <f>IF(N332="základní",J332,0)</f>
        <v>0</v>
      </c>
      <c r="BF332" s="170">
        <f>IF(N332="snížená",J332,0)</f>
        <v>0</v>
      </c>
      <c r="BG332" s="170">
        <f>IF(N332="zákl. přenesená",J332,0)</f>
        <v>0</v>
      </c>
      <c r="BH332" s="170">
        <f>IF(N332="sníž. přenesená",J332,0)</f>
        <v>0</v>
      </c>
      <c r="BI332" s="170">
        <f>IF(N332="nulová",J332,0)</f>
        <v>0</v>
      </c>
      <c r="BJ332" s="17" t="s">
        <v>81</v>
      </c>
      <c r="BK332" s="170">
        <f>ROUND(I332*H332,2)</f>
        <v>0</v>
      </c>
      <c r="BL332" s="17" t="s">
        <v>220</v>
      </c>
      <c r="BM332" s="169" t="s">
        <v>538</v>
      </c>
    </row>
    <row r="333" spans="1:65" s="2" customFormat="1" ht="19.5">
      <c r="A333" s="32"/>
      <c r="B333" s="33"/>
      <c r="C333" s="32"/>
      <c r="D333" s="171" t="s">
        <v>150</v>
      </c>
      <c r="E333" s="32"/>
      <c r="F333" s="172" t="s">
        <v>539</v>
      </c>
      <c r="G333" s="32"/>
      <c r="H333" s="32"/>
      <c r="I333" s="93"/>
      <c r="J333" s="32"/>
      <c r="K333" s="32"/>
      <c r="L333" s="33"/>
      <c r="M333" s="173"/>
      <c r="N333" s="174"/>
      <c r="O333" s="58"/>
      <c r="P333" s="58"/>
      <c r="Q333" s="58"/>
      <c r="R333" s="58"/>
      <c r="S333" s="58"/>
      <c r="T333" s="59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T333" s="17" t="s">
        <v>150</v>
      </c>
      <c r="AU333" s="17" t="s">
        <v>83</v>
      </c>
    </row>
    <row r="334" spans="1:65" s="2" customFormat="1" ht="16.5" customHeight="1">
      <c r="A334" s="32"/>
      <c r="B334" s="157"/>
      <c r="C334" s="158" t="s">
        <v>540</v>
      </c>
      <c r="D334" s="158" t="s">
        <v>143</v>
      </c>
      <c r="E334" s="159" t="s">
        <v>541</v>
      </c>
      <c r="F334" s="160" t="s">
        <v>542</v>
      </c>
      <c r="G334" s="161" t="s">
        <v>219</v>
      </c>
      <c r="H334" s="162">
        <v>1</v>
      </c>
      <c r="I334" s="163"/>
      <c r="J334" s="164">
        <f>ROUND(I334*H334,2)</f>
        <v>0</v>
      </c>
      <c r="K334" s="160" t="s">
        <v>147</v>
      </c>
      <c r="L334" s="33"/>
      <c r="M334" s="165" t="s">
        <v>1</v>
      </c>
      <c r="N334" s="166" t="s">
        <v>38</v>
      </c>
      <c r="O334" s="58"/>
      <c r="P334" s="167">
        <f>O334*H334</f>
        <v>0</v>
      </c>
      <c r="Q334" s="167">
        <v>2.1000000000000001E-4</v>
      </c>
      <c r="R334" s="167">
        <f>Q334*H334</f>
        <v>2.1000000000000001E-4</v>
      </c>
      <c r="S334" s="167">
        <v>0</v>
      </c>
      <c r="T334" s="168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69" t="s">
        <v>220</v>
      </c>
      <c r="AT334" s="169" t="s">
        <v>143</v>
      </c>
      <c r="AU334" s="169" t="s">
        <v>83</v>
      </c>
      <c r="AY334" s="17" t="s">
        <v>141</v>
      </c>
      <c r="BE334" s="170">
        <f>IF(N334="základní",J334,0)</f>
        <v>0</v>
      </c>
      <c r="BF334" s="170">
        <f>IF(N334="snížená",J334,0)</f>
        <v>0</v>
      </c>
      <c r="BG334" s="170">
        <f>IF(N334="zákl. přenesená",J334,0)</f>
        <v>0</v>
      </c>
      <c r="BH334" s="170">
        <f>IF(N334="sníž. přenesená",J334,0)</f>
        <v>0</v>
      </c>
      <c r="BI334" s="170">
        <f>IF(N334="nulová",J334,0)</f>
        <v>0</v>
      </c>
      <c r="BJ334" s="17" t="s">
        <v>81</v>
      </c>
      <c r="BK334" s="170">
        <f>ROUND(I334*H334,2)</f>
        <v>0</v>
      </c>
      <c r="BL334" s="17" t="s">
        <v>220</v>
      </c>
      <c r="BM334" s="169" t="s">
        <v>543</v>
      </c>
    </row>
    <row r="335" spans="1:65" s="2" customFormat="1" ht="19.5">
      <c r="A335" s="32"/>
      <c r="B335" s="33"/>
      <c r="C335" s="32"/>
      <c r="D335" s="171" t="s">
        <v>150</v>
      </c>
      <c r="E335" s="32"/>
      <c r="F335" s="172" t="s">
        <v>544</v>
      </c>
      <c r="G335" s="32"/>
      <c r="H335" s="32"/>
      <c r="I335" s="93"/>
      <c r="J335" s="32"/>
      <c r="K335" s="32"/>
      <c r="L335" s="33"/>
      <c r="M335" s="173"/>
      <c r="N335" s="174"/>
      <c r="O335" s="58"/>
      <c r="P335" s="58"/>
      <c r="Q335" s="58"/>
      <c r="R335" s="58"/>
      <c r="S335" s="58"/>
      <c r="T335" s="59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T335" s="17" t="s">
        <v>150</v>
      </c>
      <c r="AU335" s="17" t="s">
        <v>83</v>
      </c>
    </row>
    <row r="336" spans="1:65" s="2" customFormat="1" ht="21.75" customHeight="1">
      <c r="A336" s="32"/>
      <c r="B336" s="157"/>
      <c r="C336" s="158" t="s">
        <v>545</v>
      </c>
      <c r="D336" s="158" t="s">
        <v>143</v>
      </c>
      <c r="E336" s="159" t="s">
        <v>546</v>
      </c>
      <c r="F336" s="160" t="s">
        <v>547</v>
      </c>
      <c r="G336" s="161" t="s">
        <v>219</v>
      </c>
      <c r="H336" s="162">
        <v>12</v>
      </c>
      <c r="I336" s="163"/>
      <c r="J336" s="164">
        <f>ROUND(I336*H336,2)</f>
        <v>0</v>
      </c>
      <c r="K336" s="160" t="s">
        <v>147</v>
      </c>
      <c r="L336" s="33"/>
      <c r="M336" s="165" t="s">
        <v>1</v>
      </c>
      <c r="N336" s="166" t="s">
        <v>38</v>
      </c>
      <c r="O336" s="58"/>
      <c r="P336" s="167">
        <f>O336*H336</f>
        <v>0</v>
      </c>
      <c r="Q336" s="167">
        <v>6.9999999999999999E-4</v>
      </c>
      <c r="R336" s="167">
        <f>Q336*H336</f>
        <v>8.3999999999999995E-3</v>
      </c>
      <c r="S336" s="167">
        <v>0</v>
      </c>
      <c r="T336" s="168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69" t="s">
        <v>220</v>
      </c>
      <c r="AT336" s="169" t="s">
        <v>143</v>
      </c>
      <c r="AU336" s="169" t="s">
        <v>83</v>
      </c>
      <c r="AY336" s="17" t="s">
        <v>141</v>
      </c>
      <c r="BE336" s="170">
        <f>IF(N336="základní",J336,0)</f>
        <v>0</v>
      </c>
      <c r="BF336" s="170">
        <f>IF(N336="snížená",J336,0)</f>
        <v>0</v>
      </c>
      <c r="BG336" s="170">
        <f>IF(N336="zákl. přenesená",J336,0)</f>
        <v>0</v>
      </c>
      <c r="BH336" s="170">
        <f>IF(N336="sníž. přenesená",J336,0)</f>
        <v>0</v>
      </c>
      <c r="BI336" s="170">
        <f>IF(N336="nulová",J336,0)</f>
        <v>0</v>
      </c>
      <c r="BJ336" s="17" t="s">
        <v>81</v>
      </c>
      <c r="BK336" s="170">
        <f>ROUND(I336*H336,2)</f>
        <v>0</v>
      </c>
      <c r="BL336" s="17" t="s">
        <v>220</v>
      </c>
      <c r="BM336" s="169" t="s">
        <v>548</v>
      </c>
    </row>
    <row r="337" spans="1:65" s="2" customFormat="1" ht="19.5">
      <c r="A337" s="32"/>
      <c r="B337" s="33"/>
      <c r="C337" s="32"/>
      <c r="D337" s="171" t="s">
        <v>150</v>
      </c>
      <c r="E337" s="32"/>
      <c r="F337" s="172" t="s">
        <v>549</v>
      </c>
      <c r="G337" s="32"/>
      <c r="H337" s="32"/>
      <c r="I337" s="93"/>
      <c r="J337" s="32"/>
      <c r="K337" s="32"/>
      <c r="L337" s="33"/>
      <c r="M337" s="173"/>
      <c r="N337" s="174"/>
      <c r="O337" s="58"/>
      <c r="P337" s="58"/>
      <c r="Q337" s="58"/>
      <c r="R337" s="58"/>
      <c r="S337" s="58"/>
      <c r="T337" s="59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T337" s="17" t="s">
        <v>150</v>
      </c>
      <c r="AU337" s="17" t="s">
        <v>83</v>
      </c>
    </row>
    <row r="338" spans="1:65" s="2" customFormat="1" ht="16.5" customHeight="1">
      <c r="A338" s="32"/>
      <c r="B338" s="157"/>
      <c r="C338" s="158" t="s">
        <v>550</v>
      </c>
      <c r="D338" s="158" t="s">
        <v>143</v>
      </c>
      <c r="E338" s="159" t="s">
        <v>551</v>
      </c>
      <c r="F338" s="160" t="s">
        <v>552</v>
      </c>
      <c r="G338" s="161" t="s">
        <v>219</v>
      </c>
      <c r="H338" s="162">
        <v>5</v>
      </c>
      <c r="I338" s="163"/>
      <c r="J338" s="164">
        <f>ROUND(I338*H338,2)</f>
        <v>0</v>
      </c>
      <c r="K338" s="160" t="s">
        <v>147</v>
      </c>
      <c r="L338" s="33"/>
      <c r="M338" s="165" t="s">
        <v>1</v>
      </c>
      <c r="N338" s="166" t="s">
        <v>38</v>
      </c>
      <c r="O338" s="58"/>
      <c r="P338" s="167">
        <f>O338*H338</f>
        <v>0</v>
      </c>
      <c r="Q338" s="167">
        <v>4.3200000000000001E-3</v>
      </c>
      <c r="R338" s="167">
        <f>Q338*H338</f>
        <v>2.1600000000000001E-2</v>
      </c>
      <c r="S338" s="167">
        <v>0</v>
      </c>
      <c r="T338" s="168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69" t="s">
        <v>220</v>
      </c>
      <c r="AT338" s="169" t="s">
        <v>143</v>
      </c>
      <c r="AU338" s="169" t="s">
        <v>83</v>
      </c>
      <c r="AY338" s="17" t="s">
        <v>141</v>
      </c>
      <c r="BE338" s="170">
        <f>IF(N338="základní",J338,0)</f>
        <v>0</v>
      </c>
      <c r="BF338" s="170">
        <f>IF(N338="snížená",J338,0)</f>
        <v>0</v>
      </c>
      <c r="BG338" s="170">
        <f>IF(N338="zákl. přenesená",J338,0)</f>
        <v>0</v>
      </c>
      <c r="BH338" s="170">
        <f>IF(N338="sníž. přenesená",J338,0)</f>
        <v>0</v>
      </c>
      <c r="BI338" s="170">
        <f>IF(N338="nulová",J338,0)</f>
        <v>0</v>
      </c>
      <c r="BJ338" s="17" t="s">
        <v>81</v>
      </c>
      <c r="BK338" s="170">
        <f>ROUND(I338*H338,2)</f>
        <v>0</v>
      </c>
      <c r="BL338" s="17" t="s">
        <v>220</v>
      </c>
      <c r="BM338" s="169" t="s">
        <v>553</v>
      </c>
    </row>
    <row r="339" spans="1:65" s="2" customFormat="1" ht="19.5">
      <c r="A339" s="32"/>
      <c r="B339" s="33"/>
      <c r="C339" s="32"/>
      <c r="D339" s="171" t="s">
        <v>150</v>
      </c>
      <c r="E339" s="32"/>
      <c r="F339" s="172" t="s">
        <v>554</v>
      </c>
      <c r="G339" s="32"/>
      <c r="H339" s="32"/>
      <c r="I339" s="93"/>
      <c r="J339" s="32"/>
      <c r="K339" s="32"/>
      <c r="L339" s="33"/>
      <c r="M339" s="173"/>
      <c r="N339" s="174"/>
      <c r="O339" s="58"/>
      <c r="P339" s="58"/>
      <c r="Q339" s="58"/>
      <c r="R339" s="58"/>
      <c r="S339" s="58"/>
      <c r="T339" s="59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T339" s="17" t="s">
        <v>150</v>
      </c>
      <c r="AU339" s="17" t="s">
        <v>83</v>
      </c>
    </row>
    <row r="340" spans="1:65" s="2" customFormat="1" ht="21.75" customHeight="1">
      <c r="A340" s="32"/>
      <c r="B340" s="157"/>
      <c r="C340" s="158" t="s">
        <v>555</v>
      </c>
      <c r="D340" s="158" t="s">
        <v>143</v>
      </c>
      <c r="E340" s="159" t="s">
        <v>556</v>
      </c>
      <c r="F340" s="160" t="s">
        <v>557</v>
      </c>
      <c r="G340" s="161" t="s">
        <v>219</v>
      </c>
      <c r="H340" s="162">
        <v>2</v>
      </c>
      <c r="I340" s="163"/>
      <c r="J340" s="164">
        <f>ROUND(I340*H340,2)</f>
        <v>0</v>
      </c>
      <c r="K340" s="160" t="s">
        <v>147</v>
      </c>
      <c r="L340" s="33"/>
      <c r="M340" s="165" t="s">
        <v>1</v>
      </c>
      <c r="N340" s="166" t="s">
        <v>38</v>
      </c>
      <c r="O340" s="58"/>
      <c r="P340" s="167">
        <f>O340*H340</f>
        <v>0</v>
      </c>
      <c r="Q340" s="167">
        <v>5.5999999999999995E-4</v>
      </c>
      <c r="R340" s="167">
        <f>Q340*H340</f>
        <v>1.1199999999999999E-3</v>
      </c>
      <c r="S340" s="167">
        <v>0</v>
      </c>
      <c r="T340" s="168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69" t="s">
        <v>220</v>
      </c>
      <c r="AT340" s="169" t="s">
        <v>143</v>
      </c>
      <c r="AU340" s="169" t="s">
        <v>83</v>
      </c>
      <c r="AY340" s="17" t="s">
        <v>141</v>
      </c>
      <c r="BE340" s="170">
        <f>IF(N340="základní",J340,0)</f>
        <v>0</v>
      </c>
      <c r="BF340" s="170">
        <f>IF(N340="snížená",J340,0)</f>
        <v>0</v>
      </c>
      <c r="BG340" s="170">
        <f>IF(N340="zákl. přenesená",J340,0)</f>
        <v>0</v>
      </c>
      <c r="BH340" s="170">
        <f>IF(N340="sníž. přenesená",J340,0)</f>
        <v>0</v>
      </c>
      <c r="BI340" s="170">
        <f>IF(N340="nulová",J340,0)</f>
        <v>0</v>
      </c>
      <c r="BJ340" s="17" t="s">
        <v>81</v>
      </c>
      <c r="BK340" s="170">
        <f>ROUND(I340*H340,2)</f>
        <v>0</v>
      </c>
      <c r="BL340" s="17" t="s">
        <v>220</v>
      </c>
      <c r="BM340" s="169" t="s">
        <v>558</v>
      </c>
    </row>
    <row r="341" spans="1:65" s="2" customFormat="1" ht="19.5">
      <c r="A341" s="32"/>
      <c r="B341" s="33"/>
      <c r="C341" s="32"/>
      <c r="D341" s="171" t="s">
        <v>150</v>
      </c>
      <c r="E341" s="32"/>
      <c r="F341" s="172" t="s">
        <v>559</v>
      </c>
      <c r="G341" s="32"/>
      <c r="H341" s="32"/>
      <c r="I341" s="93"/>
      <c r="J341" s="32"/>
      <c r="K341" s="32"/>
      <c r="L341" s="33"/>
      <c r="M341" s="173"/>
      <c r="N341" s="174"/>
      <c r="O341" s="58"/>
      <c r="P341" s="58"/>
      <c r="Q341" s="58"/>
      <c r="R341" s="58"/>
      <c r="S341" s="58"/>
      <c r="T341" s="59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T341" s="17" t="s">
        <v>150</v>
      </c>
      <c r="AU341" s="17" t="s">
        <v>83</v>
      </c>
    </row>
    <row r="342" spans="1:65" s="2" customFormat="1" ht="21.75" customHeight="1">
      <c r="A342" s="32"/>
      <c r="B342" s="157"/>
      <c r="C342" s="158" t="s">
        <v>560</v>
      </c>
      <c r="D342" s="158" t="s">
        <v>143</v>
      </c>
      <c r="E342" s="159" t="s">
        <v>561</v>
      </c>
      <c r="F342" s="160" t="s">
        <v>562</v>
      </c>
      <c r="G342" s="161" t="s">
        <v>219</v>
      </c>
      <c r="H342" s="162">
        <v>1</v>
      </c>
      <c r="I342" s="163"/>
      <c r="J342" s="164">
        <f>ROUND(I342*H342,2)</f>
        <v>0</v>
      </c>
      <c r="K342" s="160" t="s">
        <v>1</v>
      </c>
      <c r="L342" s="33"/>
      <c r="M342" s="165" t="s">
        <v>1</v>
      </c>
      <c r="N342" s="166" t="s">
        <v>38</v>
      </c>
      <c r="O342" s="58"/>
      <c r="P342" s="167">
        <f>O342*H342</f>
        <v>0</v>
      </c>
      <c r="Q342" s="167">
        <v>1.47E-3</v>
      </c>
      <c r="R342" s="167">
        <f>Q342*H342</f>
        <v>1.47E-3</v>
      </c>
      <c r="S342" s="167">
        <v>0</v>
      </c>
      <c r="T342" s="168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69" t="s">
        <v>220</v>
      </c>
      <c r="AT342" s="169" t="s">
        <v>143</v>
      </c>
      <c r="AU342" s="169" t="s">
        <v>83</v>
      </c>
      <c r="AY342" s="17" t="s">
        <v>141</v>
      </c>
      <c r="BE342" s="170">
        <f>IF(N342="základní",J342,0)</f>
        <v>0</v>
      </c>
      <c r="BF342" s="170">
        <f>IF(N342="snížená",J342,0)</f>
        <v>0</v>
      </c>
      <c r="BG342" s="170">
        <f>IF(N342="zákl. přenesená",J342,0)</f>
        <v>0</v>
      </c>
      <c r="BH342" s="170">
        <f>IF(N342="sníž. přenesená",J342,0)</f>
        <v>0</v>
      </c>
      <c r="BI342" s="170">
        <f>IF(N342="nulová",J342,0)</f>
        <v>0</v>
      </c>
      <c r="BJ342" s="17" t="s">
        <v>81</v>
      </c>
      <c r="BK342" s="170">
        <f>ROUND(I342*H342,2)</f>
        <v>0</v>
      </c>
      <c r="BL342" s="17" t="s">
        <v>220</v>
      </c>
      <c r="BM342" s="169" t="s">
        <v>563</v>
      </c>
    </row>
    <row r="343" spans="1:65" s="2" customFormat="1" ht="19.5">
      <c r="A343" s="32"/>
      <c r="B343" s="33"/>
      <c r="C343" s="32"/>
      <c r="D343" s="171" t="s">
        <v>150</v>
      </c>
      <c r="E343" s="32"/>
      <c r="F343" s="172" t="s">
        <v>564</v>
      </c>
      <c r="G343" s="32"/>
      <c r="H343" s="32"/>
      <c r="I343" s="93"/>
      <c r="J343" s="32"/>
      <c r="K343" s="32"/>
      <c r="L343" s="33"/>
      <c r="M343" s="173"/>
      <c r="N343" s="174"/>
      <c r="O343" s="58"/>
      <c r="P343" s="58"/>
      <c r="Q343" s="58"/>
      <c r="R343" s="58"/>
      <c r="S343" s="58"/>
      <c r="T343" s="59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T343" s="17" t="s">
        <v>150</v>
      </c>
      <c r="AU343" s="17" t="s">
        <v>83</v>
      </c>
    </row>
    <row r="344" spans="1:65" s="2" customFormat="1" ht="21.75" customHeight="1">
      <c r="A344" s="32"/>
      <c r="B344" s="157"/>
      <c r="C344" s="158" t="s">
        <v>565</v>
      </c>
      <c r="D344" s="158" t="s">
        <v>143</v>
      </c>
      <c r="E344" s="159" t="s">
        <v>566</v>
      </c>
      <c r="F344" s="160" t="s">
        <v>567</v>
      </c>
      <c r="G344" s="161" t="s">
        <v>219</v>
      </c>
      <c r="H344" s="162">
        <v>1</v>
      </c>
      <c r="I344" s="163"/>
      <c r="J344" s="164">
        <f>ROUND(I344*H344,2)</f>
        <v>0</v>
      </c>
      <c r="K344" s="160" t="s">
        <v>147</v>
      </c>
      <c r="L344" s="33"/>
      <c r="M344" s="165" t="s">
        <v>1</v>
      </c>
      <c r="N344" s="166" t="s">
        <v>38</v>
      </c>
      <c r="O344" s="58"/>
      <c r="P344" s="167">
        <f>O344*H344</f>
        <v>0</v>
      </c>
      <c r="Q344" s="167">
        <v>7.5000000000000002E-4</v>
      </c>
      <c r="R344" s="167">
        <f>Q344*H344</f>
        <v>7.5000000000000002E-4</v>
      </c>
      <c r="S344" s="167">
        <v>0</v>
      </c>
      <c r="T344" s="168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69" t="s">
        <v>220</v>
      </c>
      <c r="AT344" s="169" t="s">
        <v>143</v>
      </c>
      <c r="AU344" s="169" t="s">
        <v>83</v>
      </c>
      <c r="AY344" s="17" t="s">
        <v>141</v>
      </c>
      <c r="BE344" s="170">
        <f>IF(N344="základní",J344,0)</f>
        <v>0</v>
      </c>
      <c r="BF344" s="170">
        <f>IF(N344="snížená",J344,0)</f>
        <v>0</v>
      </c>
      <c r="BG344" s="170">
        <f>IF(N344="zákl. přenesená",J344,0)</f>
        <v>0</v>
      </c>
      <c r="BH344" s="170">
        <f>IF(N344="sníž. přenesená",J344,0)</f>
        <v>0</v>
      </c>
      <c r="BI344" s="170">
        <f>IF(N344="nulová",J344,0)</f>
        <v>0</v>
      </c>
      <c r="BJ344" s="17" t="s">
        <v>81</v>
      </c>
      <c r="BK344" s="170">
        <f>ROUND(I344*H344,2)</f>
        <v>0</v>
      </c>
      <c r="BL344" s="17" t="s">
        <v>220</v>
      </c>
      <c r="BM344" s="169" t="s">
        <v>568</v>
      </c>
    </row>
    <row r="345" spans="1:65" s="2" customFormat="1" ht="19.5">
      <c r="A345" s="32"/>
      <c r="B345" s="33"/>
      <c r="C345" s="32"/>
      <c r="D345" s="171" t="s">
        <v>150</v>
      </c>
      <c r="E345" s="32"/>
      <c r="F345" s="172" t="s">
        <v>569</v>
      </c>
      <c r="G345" s="32"/>
      <c r="H345" s="32"/>
      <c r="I345" s="93"/>
      <c r="J345" s="32"/>
      <c r="K345" s="32"/>
      <c r="L345" s="33"/>
      <c r="M345" s="173"/>
      <c r="N345" s="174"/>
      <c r="O345" s="58"/>
      <c r="P345" s="58"/>
      <c r="Q345" s="58"/>
      <c r="R345" s="58"/>
      <c r="S345" s="58"/>
      <c r="T345" s="59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T345" s="17" t="s">
        <v>150</v>
      </c>
      <c r="AU345" s="17" t="s">
        <v>83</v>
      </c>
    </row>
    <row r="346" spans="1:65" s="2" customFormat="1" ht="21.75" customHeight="1">
      <c r="A346" s="32"/>
      <c r="B346" s="157"/>
      <c r="C346" s="158" t="s">
        <v>570</v>
      </c>
      <c r="D346" s="158" t="s">
        <v>143</v>
      </c>
      <c r="E346" s="159" t="s">
        <v>571</v>
      </c>
      <c r="F346" s="160" t="s">
        <v>572</v>
      </c>
      <c r="G346" s="161" t="s">
        <v>299</v>
      </c>
      <c r="H346" s="208"/>
      <c r="I346" s="163"/>
      <c r="J346" s="164">
        <f>ROUND(I346*H346,2)</f>
        <v>0</v>
      </c>
      <c r="K346" s="160" t="s">
        <v>147</v>
      </c>
      <c r="L346" s="33"/>
      <c r="M346" s="165" t="s">
        <v>1</v>
      </c>
      <c r="N346" s="166" t="s">
        <v>38</v>
      </c>
      <c r="O346" s="58"/>
      <c r="P346" s="167">
        <f>O346*H346</f>
        <v>0</v>
      </c>
      <c r="Q346" s="167">
        <v>0</v>
      </c>
      <c r="R346" s="167">
        <f>Q346*H346</f>
        <v>0</v>
      </c>
      <c r="S346" s="167">
        <v>0</v>
      </c>
      <c r="T346" s="168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69" t="s">
        <v>220</v>
      </c>
      <c r="AT346" s="169" t="s">
        <v>143</v>
      </c>
      <c r="AU346" s="169" t="s">
        <v>83</v>
      </c>
      <c r="AY346" s="17" t="s">
        <v>141</v>
      </c>
      <c r="BE346" s="170">
        <f>IF(N346="základní",J346,0)</f>
        <v>0</v>
      </c>
      <c r="BF346" s="170">
        <f>IF(N346="snížená",J346,0)</f>
        <v>0</v>
      </c>
      <c r="BG346" s="170">
        <f>IF(N346="zákl. přenesená",J346,0)</f>
        <v>0</v>
      </c>
      <c r="BH346" s="170">
        <f>IF(N346="sníž. přenesená",J346,0)</f>
        <v>0</v>
      </c>
      <c r="BI346" s="170">
        <f>IF(N346="nulová",J346,0)</f>
        <v>0</v>
      </c>
      <c r="BJ346" s="17" t="s">
        <v>81</v>
      </c>
      <c r="BK346" s="170">
        <f>ROUND(I346*H346,2)</f>
        <v>0</v>
      </c>
      <c r="BL346" s="17" t="s">
        <v>220</v>
      </c>
      <c r="BM346" s="169" t="s">
        <v>573</v>
      </c>
    </row>
    <row r="347" spans="1:65" s="2" customFormat="1" ht="19.5">
      <c r="A347" s="32"/>
      <c r="B347" s="33"/>
      <c r="C347" s="32"/>
      <c r="D347" s="171" t="s">
        <v>150</v>
      </c>
      <c r="E347" s="32"/>
      <c r="F347" s="172" t="s">
        <v>574</v>
      </c>
      <c r="G347" s="32"/>
      <c r="H347" s="32"/>
      <c r="I347" s="93"/>
      <c r="J347" s="32"/>
      <c r="K347" s="32"/>
      <c r="L347" s="33"/>
      <c r="M347" s="173"/>
      <c r="N347" s="174"/>
      <c r="O347" s="58"/>
      <c r="P347" s="58"/>
      <c r="Q347" s="58"/>
      <c r="R347" s="58"/>
      <c r="S347" s="58"/>
      <c r="T347" s="59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T347" s="17" t="s">
        <v>150</v>
      </c>
      <c r="AU347" s="17" t="s">
        <v>83</v>
      </c>
    </row>
    <row r="348" spans="1:65" s="12" customFormat="1" ht="22.9" customHeight="1">
      <c r="B348" s="144"/>
      <c r="D348" s="145" t="s">
        <v>72</v>
      </c>
      <c r="E348" s="155" t="s">
        <v>575</v>
      </c>
      <c r="F348" s="155" t="s">
        <v>576</v>
      </c>
      <c r="I348" s="147"/>
      <c r="J348" s="156">
        <f>BK348</f>
        <v>0</v>
      </c>
      <c r="L348" s="144"/>
      <c r="M348" s="149"/>
      <c r="N348" s="150"/>
      <c r="O348" s="150"/>
      <c r="P348" s="151">
        <f>SUM(P349:P350)</f>
        <v>0</v>
      </c>
      <c r="Q348" s="150"/>
      <c r="R348" s="151">
        <f>SUM(R349:R350)</f>
        <v>0</v>
      </c>
      <c r="S348" s="150"/>
      <c r="T348" s="152">
        <f>SUM(T349:T350)</f>
        <v>0</v>
      </c>
      <c r="AR348" s="145" t="s">
        <v>83</v>
      </c>
      <c r="AT348" s="153" t="s">
        <v>72</v>
      </c>
      <c r="AU348" s="153" t="s">
        <v>81</v>
      </c>
      <c r="AY348" s="145" t="s">
        <v>141</v>
      </c>
      <c r="BK348" s="154">
        <f>SUM(BK349:BK350)</f>
        <v>0</v>
      </c>
    </row>
    <row r="349" spans="1:65" s="2" customFormat="1" ht="21.75" customHeight="1">
      <c r="A349" s="32"/>
      <c r="B349" s="157"/>
      <c r="C349" s="158" t="s">
        <v>577</v>
      </c>
      <c r="D349" s="158" t="s">
        <v>143</v>
      </c>
      <c r="E349" s="159" t="s">
        <v>578</v>
      </c>
      <c r="F349" s="160" t="s">
        <v>579</v>
      </c>
      <c r="G349" s="161" t="s">
        <v>230</v>
      </c>
      <c r="H349" s="162">
        <v>1</v>
      </c>
      <c r="I349" s="163"/>
      <c r="J349" s="164">
        <f>ROUND(I349*H349,2)</f>
        <v>0</v>
      </c>
      <c r="K349" s="160" t="s">
        <v>1</v>
      </c>
      <c r="L349" s="33"/>
      <c r="M349" s="165" t="s">
        <v>1</v>
      </c>
      <c r="N349" s="166" t="s">
        <v>38</v>
      </c>
      <c r="O349" s="58"/>
      <c r="P349" s="167">
        <f>O349*H349</f>
        <v>0</v>
      </c>
      <c r="Q349" s="167">
        <v>0</v>
      </c>
      <c r="R349" s="167">
        <f>Q349*H349</f>
        <v>0</v>
      </c>
      <c r="S349" s="167">
        <v>0</v>
      </c>
      <c r="T349" s="168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69" t="s">
        <v>220</v>
      </c>
      <c r="AT349" s="169" t="s">
        <v>143</v>
      </c>
      <c r="AU349" s="169" t="s">
        <v>83</v>
      </c>
      <c r="AY349" s="17" t="s">
        <v>141</v>
      </c>
      <c r="BE349" s="170">
        <f>IF(N349="základní",J349,0)</f>
        <v>0</v>
      </c>
      <c r="BF349" s="170">
        <f>IF(N349="snížená",J349,0)</f>
        <v>0</v>
      </c>
      <c r="BG349" s="170">
        <f>IF(N349="zákl. přenesená",J349,0)</f>
        <v>0</v>
      </c>
      <c r="BH349" s="170">
        <f>IF(N349="sníž. přenesená",J349,0)</f>
        <v>0</v>
      </c>
      <c r="BI349" s="170">
        <f>IF(N349="nulová",J349,0)</f>
        <v>0</v>
      </c>
      <c r="BJ349" s="17" t="s">
        <v>81</v>
      </c>
      <c r="BK349" s="170">
        <f>ROUND(I349*H349,2)</f>
        <v>0</v>
      </c>
      <c r="BL349" s="17" t="s">
        <v>220</v>
      </c>
      <c r="BM349" s="169" t="s">
        <v>580</v>
      </c>
    </row>
    <row r="350" spans="1:65" s="2" customFormat="1" ht="19.5">
      <c r="A350" s="32"/>
      <c r="B350" s="33"/>
      <c r="C350" s="32"/>
      <c r="D350" s="171" t="s">
        <v>150</v>
      </c>
      <c r="E350" s="32"/>
      <c r="F350" s="172" t="s">
        <v>579</v>
      </c>
      <c r="G350" s="32"/>
      <c r="H350" s="32"/>
      <c r="I350" s="93"/>
      <c r="J350" s="32"/>
      <c r="K350" s="32"/>
      <c r="L350" s="33"/>
      <c r="M350" s="173"/>
      <c r="N350" s="174"/>
      <c r="O350" s="58"/>
      <c r="P350" s="58"/>
      <c r="Q350" s="58"/>
      <c r="R350" s="58"/>
      <c r="S350" s="58"/>
      <c r="T350" s="59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T350" s="17" t="s">
        <v>150</v>
      </c>
      <c r="AU350" s="17" t="s">
        <v>83</v>
      </c>
    </row>
    <row r="351" spans="1:65" s="12" customFormat="1" ht="25.9" customHeight="1">
      <c r="B351" s="144"/>
      <c r="D351" s="145" t="s">
        <v>72</v>
      </c>
      <c r="E351" s="146" t="s">
        <v>581</v>
      </c>
      <c r="F351" s="146" t="s">
        <v>582</v>
      </c>
      <c r="I351" s="147"/>
      <c r="J351" s="148">
        <f>BK351</f>
        <v>0</v>
      </c>
      <c r="L351" s="144"/>
      <c r="M351" s="149"/>
      <c r="N351" s="150"/>
      <c r="O351" s="150"/>
      <c r="P351" s="151">
        <f>SUM(P352:P353)</f>
        <v>0</v>
      </c>
      <c r="Q351" s="150"/>
      <c r="R351" s="151">
        <f>SUM(R352:R353)</f>
        <v>0</v>
      </c>
      <c r="S351" s="150"/>
      <c r="T351" s="152">
        <f>SUM(T352:T353)</f>
        <v>0</v>
      </c>
      <c r="AR351" s="145" t="s">
        <v>148</v>
      </c>
      <c r="AT351" s="153" t="s">
        <v>72</v>
      </c>
      <c r="AU351" s="153" t="s">
        <v>73</v>
      </c>
      <c r="AY351" s="145" t="s">
        <v>141</v>
      </c>
      <c r="BK351" s="154">
        <f>SUM(BK352:BK353)</f>
        <v>0</v>
      </c>
    </row>
    <row r="352" spans="1:65" s="2" customFormat="1" ht="16.5" customHeight="1">
      <c r="A352" s="32"/>
      <c r="B352" s="157"/>
      <c r="C352" s="158" t="s">
        <v>583</v>
      </c>
      <c r="D352" s="158" t="s">
        <v>143</v>
      </c>
      <c r="E352" s="159" t="s">
        <v>584</v>
      </c>
      <c r="F352" s="160" t="s">
        <v>585</v>
      </c>
      <c r="G352" s="161" t="s">
        <v>586</v>
      </c>
      <c r="H352" s="162">
        <v>20</v>
      </c>
      <c r="I352" s="163"/>
      <c r="J352" s="164">
        <f>ROUND(I352*H352,2)</f>
        <v>0</v>
      </c>
      <c r="K352" s="160" t="s">
        <v>147</v>
      </c>
      <c r="L352" s="33"/>
      <c r="M352" s="165" t="s">
        <v>1</v>
      </c>
      <c r="N352" s="166" t="s">
        <v>38</v>
      </c>
      <c r="O352" s="58"/>
      <c r="P352" s="167">
        <f>O352*H352</f>
        <v>0</v>
      </c>
      <c r="Q352" s="167">
        <v>0</v>
      </c>
      <c r="R352" s="167">
        <f>Q352*H352</f>
        <v>0</v>
      </c>
      <c r="S352" s="167">
        <v>0</v>
      </c>
      <c r="T352" s="168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69" t="s">
        <v>587</v>
      </c>
      <c r="AT352" s="169" t="s">
        <v>143</v>
      </c>
      <c r="AU352" s="169" t="s">
        <v>81</v>
      </c>
      <c r="AY352" s="17" t="s">
        <v>141</v>
      </c>
      <c r="BE352" s="170">
        <f>IF(N352="základní",J352,0)</f>
        <v>0</v>
      </c>
      <c r="BF352" s="170">
        <f>IF(N352="snížená",J352,0)</f>
        <v>0</v>
      </c>
      <c r="BG352" s="170">
        <f>IF(N352="zákl. přenesená",J352,0)</f>
        <v>0</v>
      </c>
      <c r="BH352" s="170">
        <f>IF(N352="sníž. přenesená",J352,0)</f>
        <v>0</v>
      </c>
      <c r="BI352" s="170">
        <f>IF(N352="nulová",J352,0)</f>
        <v>0</v>
      </c>
      <c r="BJ352" s="17" t="s">
        <v>81</v>
      </c>
      <c r="BK352" s="170">
        <f>ROUND(I352*H352,2)</f>
        <v>0</v>
      </c>
      <c r="BL352" s="17" t="s">
        <v>587</v>
      </c>
      <c r="BM352" s="169" t="s">
        <v>588</v>
      </c>
    </row>
    <row r="353" spans="1:65" s="2" customFormat="1" ht="29.25">
      <c r="A353" s="32"/>
      <c r="B353" s="33"/>
      <c r="C353" s="32"/>
      <c r="D353" s="171" t="s">
        <v>150</v>
      </c>
      <c r="E353" s="32"/>
      <c r="F353" s="172" t="s">
        <v>589</v>
      </c>
      <c r="G353" s="32"/>
      <c r="H353" s="32"/>
      <c r="I353" s="93"/>
      <c r="J353" s="32"/>
      <c r="K353" s="32"/>
      <c r="L353" s="33"/>
      <c r="M353" s="173"/>
      <c r="N353" s="174"/>
      <c r="O353" s="58"/>
      <c r="P353" s="58"/>
      <c r="Q353" s="58"/>
      <c r="R353" s="58"/>
      <c r="S353" s="58"/>
      <c r="T353" s="59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T353" s="17" t="s">
        <v>150</v>
      </c>
      <c r="AU353" s="17" t="s">
        <v>81</v>
      </c>
    </row>
    <row r="354" spans="1:65" s="12" customFormat="1" ht="25.9" customHeight="1">
      <c r="B354" s="144"/>
      <c r="D354" s="145" t="s">
        <v>72</v>
      </c>
      <c r="E354" s="146" t="s">
        <v>590</v>
      </c>
      <c r="F354" s="146" t="s">
        <v>591</v>
      </c>
      <c r="I354" s="147"/>
      <c r="J354" s="148">
        <f>BK354</f>
        <v>0</v>
      </c>
      <c r="L354" s="144"/>
      <c r="M354" s="149"/>
      <c r="N354" s="150"/>
      <c r="O354" s="150"/>
      <c r="P354" s="151">
        <f>P355+P358+P361</f>
        <v>0</v>
      </c>
      <c r="Q354" s="150"/>
      <c r="R354" s="151">
        <f>R355+R358+R361</f>
        <v>0</v>
      </c>
      <c r="S354" s="150"/>
      <c r="T354" s="152">
        <f>T355+T358+T361</f>
        <v>0</v>
      </c>
      <c r="AR354" s="145" t="s">
        <v>173</v>
      </c>
      <c r="AT354" s="153" t="s">
        <v>72</v>
      </c>
      <c r="AU354" s="153" t="s">
        <v>73</v>
      </c>
      <c r="AY354" s="145" t="s">
        <v>141</v>
      </c>
      <c r="BK354" s="154">
        <f>BK355+BK358+BK361</f>
        <v>0</v>
      </c>
    </row>
    <row r="355" spans="1:65" s="12" customFormat="1" ht="22.9" customHeight="1">
      <c r="B355" s="144"/>
      <c r="D355" s="145" t="s">
        <v>72</v>
      </c>
      <c r="E355" s="155" t="s">
        <v>592</v>
      </c>
      <c r="F355" s="155" t="s">
        <v>593</v>
      </c>
      <c r="I355" s="147"/>
      <c r="J355" s="156">
        <f>BK355</f>
        <v>0</v>
      </c>
      <c r="L355" s="144"/>
      <c r="M355" s="149"/>
      <c r="N355" s="150"/>
      <c r="O355" s="150"/>
      <c r="P355" s="151">
        <f>SUM(P356:P357)</f>
        <v>0</v>
      </c>
      <c r="Q355" s="150"/>
      <c r="R355" s="151">
        <f>SUM(R356:R357)</f>
        <v>0</v>
      </c>
      <c r="S355" s="150"/>
      <c r="T355" s="152">
        <f>SUM(T356:T357)</f>
        <v>0</v>
      </c>
      <c r="AR355" s="145" t="s">
        <v>173</v>
      </c>
      <c r="AT355" s="153" t="s">
        <v>72</v>
      </c>
      <c r="AU355" s="153" t="s">
        <v>81</v>
      </c>
      <c r="AY355" s="145" t="s">
        <v>141</v>
      </c>
      <c r="BK355" s="154">
        <f>SUM(BK356:BK357)</f>
        <v>0</v>
      </c>
    </row>
    <row r="356" spans="1:65" s="2" customFormat="1" ht="16.5" customHeight="1">
      <c r="A356" s="32"/>
      <c r="B356" s="157"/>
      <c r="C356" s="158" t="s">
        <v>594</v>
      </c>
      <c r="D356" s="158" t="s">
        <v>143</v>
      </c>
      <c r="E356" s="159" t="s">
        <v>595</v>
      </c>
      <c r="F356" s="160" t="s">
        <v>596</v>
      </c>
      <c r="G356" s="161" t="s">
        <v>230</v>
      </c>
      <c r="H356" s="162">
        <v>1</v>
      </c>
      <c r="I356" s="163"/>
      <c r="J356" s="164">
        <f>ROUND(I356*H356,2)</f>
        <v>0</v>
      </c>
      <c r="K356" s="160" t="s">
        <v>147</v>
      </c>
      <c r="L356" s="33"/>
      <c r="M356" s="165" t="s">
        <v>1</v>
      </c>
      <c r="N356" s="166" t="s">
        <v>38</v>
      </c>
      <c r="O356" s="58"/>
      <c r="P356" s="167">
        <f>O356*H356</f>
        <v>0</v>
      </c>
      <c r="Q356" s="167">
        <v>0</v>
      </c>
      <c r="R356" s="167">
        <f>Q356*H356</f>
        <v>0</v>
      </c>
      <c r="S356" s="167">
        <v>0</v>
      </c>
      <c r="T356" s="168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69" t="s">
        <v>597</v>
      </c>
      <c r="AT356" s="169" t="s">
        <v>143</v>
      </c>
      <c r="AU356" s="169" t="s">
        <v>83</v>
      </c>
      <c r="AY356" s="17" t="s">
        <v>141</v>
      </c>
      <c r="BE356" s="170">
        <f>IF(N356="základní",J356,0)</f>
        <v>0</v>
      </c>
      <c r="BF356" s="170">
        <f>IF(N356="snížená",J356,0)</f>
        <v>0</v>
      </c>
      <c r="BG356" s="170">
        <f>IF(N356="zákl. přenesená",J356,0)</f>
        <v>0</v>
      </c>
      <c r="BH356" s="170">
        <f>IF(N356="sníž. přenesená",J356,0)</f>
        <v>0</v>
      </c>
      <c r="BI356" s="170">
        <f>IF(N356="nulová",J356,0)</f>
        <v>0</v>
      </c>
      <c r="BJ356" s="17" t="s">
        <v>81</v>
      </c>
      <c r="BK356" s="170">
        <f>ROUND(I356*H356,2)</f>
        <v>0</v>
      </c>
      <c r="BL356" s="17" t="s">
        <v>597</v>
      </c>
      <c r="BM356" s="169" t="s">
        <v>598</v>
      </c>
    </row>
    <row r="357" spans="1:65" s="2" customFormat="1" ht="11.25">
      <c r="A357" s="32"/>
      <c r="B357" s="33"/>
      <c r="C357" s="32"/>
      <c r="D357" s="171" t="s">
        <v>150</v>
      </c>
      <c r="E357" s="32"/>
      <c r="F357" s="172" t="s">
        <v>596</v>
      </c>
      <c r="G357" s="32"/>
      <c r="H357" s="32"/>
      <c r="I357" s="93"/>
      <c r="J357" s="32"/>
      <c r="K357" s="32"/>
      <c r="L357" s="33"/>
      <c r="M357" s="173"/>
      <c r="N357" s="174"/>
      <c r="O357" s="58"/>
      <c r="P357" s="58"/>
      <c r="Q357" s="58"/>
      <c r="R357" s="58"/>
      <c r="S357" s="58"/>
      <c r="T357" s="59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T357" s="17" t="s">
        <v>150</v>
      </c>
      <c r="AU357" s="17" t="s">
        <v>83</v>
      </c>
    </row>
    <row r="358" spans="1:65" s="12" customFormat="1" ht="22.9" customHeight="1">
      <c r="B358" s="144"/>
      <c r="D358" s="145" t="s">
        <v>72</v>
      </c>
      <c r="E358" s="155" t="s">
        <v>599</v>
      </c>
      <c r="F358" s="155" t="s">
        <v>600</v>
      </c>
      <c r="I358" s="147"/>
      <c r="J358" s="156">
        <f>BK358</f>
        <v>0</v>
      </c>
      <c r="L358" s="144"/>
      <c r="M358" s="149"/>
      <c r="N358" s="150"/>
      <c r="O358" s="150"/>
      <c r="P358" s="151">
        <f>SUM(P359:P360)</f>
        <v>0</v>
      </c>
      <c r="Q358" s="150"/>
      <c r="R358" s="151">
        <f>SUM(R359:R360)</f>
        <v>0</v>
      </c>
      <c r="S358" s="150"/>
      <c r="T358" s="152">
        <f>SUM(T359:T360)</f>
        <v>0</v>
      </c>
      <c r="AR358" s="145" t="s">
        <v>173</v>
      </c>
      <c r="AT358" s="153" t="s">
        <v>72</v>
      </c>
      <c r="AU358" s="153" t="s">
        <v>81</v>
      </c>
      <c r="AY358" s="145" t="s">
        <v>141</v>
      </c>
      <c r="BK358" s="154">
        <f>SUM(BK359:BK360)</f>
        <v>0</v>
      </c>
    </row>
    <row r="359" spans="1:65" s="2" customFormat="1" ht="16.5" customHeight="1">
      <c r="A359" s="32"/>
      <c r="B359" s="157"/>
      <c r="C359" s="158" t="s">
        <v>601</v>
      </c>
      <c r="D359" s="158" t="s">
        <v>143</v>
      </c>
      <c r="E359" s="159" t="s">
        <v>602</v>
      </c>
      <c r="F359" s="160" t="s">
        <v>603</v>
      </c>
      <c r="G359" s="161" t="s">
        <v>230</v>
      </c>
      <c r="H359" s="162">
        <v>1</v>
      </c>
      <c r="I359" s="163"/>
      <c r="J359" s="164">
        <f>ROUND(I359*H359,2)</f>
        <v>0</v>
      </c>
      <c r="K359" s="160" t="s">
        <v>1</v>
      </c>
      <c r="L359" s="33"/>
      <c r="M359" s="165" t="s">
        <v>1</v>
      </c>
      <c r="N359" s="166" t="s">
        <v>38</v>
      </c>
      <c r="O359" s="58"/>
      <c r="P359" s="167">
        <f>O359*H359</f>
        <v>0</v>
      </c>
      <c r="Q359" s="167">
        <v>0</v>
      </c>
      <c r="R359" s="167">
        <f>Q359*H359</f>
        <v>0</v>
      </c>
      <c r="S359" s="167">
        <v>0</v>
      </c>
      <c r="T359" s="168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69" t="s">
        <v>597</v>
      </c>
      <c r="AT359" s="169" t="s">
        <v>143</v>
      </c>
      <c r="AU359" s="169" t="s">
        <v>83</v>
      </c>
      <c r="AY359" s="17" t="s">
        <v>141</v>
      </c>
      <c r="BE359" s="170">
        <f>IF(N359="základní",J359,0)</f>
        <v>0</v>
      </c>
      <c r="BF359" s="170">
        <f>IF(N359="snížená",J359,0)</f>
        <v>0</v>
      </c>
      <c r="BG359" s="170">
        <f>IF(N359="zákl. přenesená",J359,0)</f>
        <v>0</v>
      </c>
      <c r="BH359" s="170">
        <f>IF(N359="sníž. přenesená",J359,0)</f>
        <v>0</v>
      </c>
      <c r="BI359" s="170">
        <f>IF(N359="nulová",J359,0)</f>
        <v>0</v>
      </c>
      <c r="BJ359" s="17" t="s">
        <v>81</v>
      </c>
      <c r="BK359" s="170">
        <f>ROUND(I359*H359,2)</f>
        <v>0</v>
      </c>
      <c r="BL359" s="17" t="s">
        <v>597</v>
      </c>
      <c r="BM359" s="169" t="s">
        <v>604</v>
      </c>
    </row>
    <row r="360" spans="1:65" s="2" customFormat="1" ht="19.5">
      <c r="A360" s="32"/>
      <c r="B360" s="33"/>
      <c r="C360" s="32"/>
      <c r="D360" s="171" t="s">
        <v>150</v>
      </c>
      <c r="E360" s="32"/>
      <c r="F360" s="172" t="s">
        <v>605</v>
      </c>
      <c r="G360" s="32"/>
      <c r="H360" s="32"/>
      <c r="I360" s="93"/>
      <c r="J360" s="32"/>
      <c r="K360" s="32"/>
      <c r="L360" s="33"/>
      <c r="M360" s="173"/>
      <c r="N360" s="174"/>
      <c r="O360" s="58"/>
      <c r="P360" s="58"/>
      <c r="Q360" s="58"/>
      <c r="R360" s="58"/>
      <c r="S360" s="58"/>
      <c r="T360" s="59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T360" s="17" t="s">
        <v>150</v>
      </c>
      <c r="AU360" s="17" t="s">
        <v>83</v>
      </c>
    </row>
    <row r="361" spans="1:65" s="12" customFormat="1" ht="22.9" customHeight="1">
      <c r="B361" s="144"/>
      <c r="D361" s="145" t="s">
        <v>72</v>
      </c>
      <c r="E361" s="155" t="s">
        <v>606</v>
      </c>
      <c r="F361" s="155" t="s">
        <v>607</v>
      </c>
      <c r="I361" s="147"/>
      <c r="J361" s="156">
        <f>BK361</f>
        <v>0</v>
      </c>
      <c r="L361" s="144"/>
      <c r="M361" s="149"/>
      <c r="N361" s="150"/>
      <c r="O361" s="150"/>
      <c r="P361" s="151">
        <f>SUM(P362:P363)</f>
        <v>0</v>
      </c>
      <c r="Q361" s="150"/>
      <c r="R361" s="151">
        <f>SUM(R362:R363)</f>
        <v>0</v>
      </c>
      <c r="S361" s="150"/>
      <c r="T361" s="152">
        <f>SUM(T362:T363)</f>
        <v>0</v>
      </c>
      <c r="AR361" s="145" t="s">
        <v>173</v>
      </c>
      <c r="AT361" s="153" t="s">
        <v>72</v>
      </c>
      <c r="AU361" s="153" t="s">
        <v>81</v>
      </c>
      <c r="AY361" s="145" t="s">
        <v>141</v>
      </c>
      <c r="BK361" s="154">
        <f>SUM(BK362:BK363)</f>
        <v>0</v>
      </c>
    </row>
    <row r="362" spans="1:65" s="2" customFormat="1" ht="16.5" customHeight="1">
      <c r="A362" s="32"/>
      <c r="B362" s="157"/>
      <c r="C362" s="158" t="s">
        <v>608</v>
      </c>
      <c r="D362" s="158" t="s">
        <v>143</v>
      </c>
      <c r="E362" s="159" t="s">
        <v>609</v>
      </c>
      <c r="F362" s="160" t="s">
        <v>610</v>
      </c>
      <c r="G362" s="161" t="s">
        <v>230</v>
      </c>
      <c r="H362" s="162">
        <v>1</v>
      </c>
      <c r="I362" s="163"/>
      <c r="J362" s="164">
        <f>ROUND(I362*H362,2)</f>
        <v>0</v>
      </c>
      <c r="K362" s="160" t="s">
        <v>1</v>
      </c>
      <c r="L362" s="33"/>
      <c r="M362" s="165" t="s">
        <v>1</v>
      </c>
      <c r="N362" s="166" t="s">
        <v>38</v>
      </c>
      <c r="O362" s="58"/>
      <c r="P362" s="167">
        <f>O362*H362</f>
        <v>0</v>
      </c>
      <c r="Q362" s="167">
        <v>0</v>
      </c>
      <c r="R362" s="167">
        <f>Q362*H362</f>
        <v>0</v>
      </c>
      <c r="S362" s="167">
        <v>0</v>
      </c>
      <c r="T362" s="168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69" t="s">
        <v>597</v>
      </c>
      <c r="AT362" s="169" t="s">
        <v>143</v>
      </c>
      <c r="AU362" s="169" t="s">
        <v>83</v>
      </c>
      <c r="AY362" s="17" t="s">
        <v>141</v>
      </c>
      <c r="BE362" s="170">
        <f>IF(N362="základní",J362,0)</f>
        <v>0</v>
      </c>
      <c r="BF362" s="170">
        <f>IF(N362="snížená",J362,0)</f>
        <v>0</v>
      </c>
      <c r="BG362" s="170">
        <f>IF(N362="zákl. přenesená",J362,0)</f>
        <v>0</v>
      </c>
      <c r="BH362" s="170">
        <f>IF(N362="sníž. přenesená",J362,0)</f>
        <v>0</v>
      </c>
      <c r="BI362" s="170">
        <f>IF(N362="nulová",J362,0)</f>
        <v>0</v>
      </c>
      <c r="BJ362" s="17" t="s">
        <v>81</v>
      </c>
      <c r="BK362" s="170">
        <f>ROUND(I362*H362,2)</f>
        <v>0</v>
      </c>
      <c r="BL362" s="17" t="s">
        <v>597</v>
      </c>
      <c r="BM362" s="169" t="s">
        <v>611</v>
      </c>
    </row>
    <row r="363" spans="1:65" s="2" customFormat="1" ht="11.25">
      <c r="A363" s="32"/>
      <c r="B363" s="33"/>
      <c r="C363" s="32"/>
      <c r="D363" s="171" t="s">
        <v>150</v>
      </c>
      <c r="E363" s="32"/>
      <c r="F363" s="172" t="s">
        <v>610</v>
      </c>
      <c r="G363" s="32"/>
      <c r="H363" s="32"/>
      <c r="I363" s="93"/>
      <c r="J363" s="32"/>
      <c r="K363" s="32"/>
      <c r="L363" s="33"/>
      <c r="M363" s="210"/>
      <c r="N363" s="211"/>
      <c r="O363" s="212"/>
      <c r="P363" s="212"/>
      <c r="Q363" s="212"/>
      <c r="R363" s="212"/>
      <c r="S363" s="212"/>
      <c r="T363" s="213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T363" s="17" t="s">
        <v>150</v>
      </c>
      <c r="AU363" s="17" t="s">
        <v>83</v>
      </c>
    </row>
    <row r="364" spans="1:65" s="2" customFormat="1" ht="6.95" customHeight="1">
      <c r="A364" s="32"/>
      <c r="B364" s="47"/>
      <c r="C364" s="48"/>
      <c r="D364" s="48"/>
      <c r="E364" s="48"/>
      <c r="F364" s="48"/>
      <c r="G364" s="48"/>
      <c r="H364" s="48"/>
      <c r="I364" s="117"/>
      <c r="J364" s="48"/>
      <c r="K364" s="48"/>
      <c r="L364" s="33"/>
      <c r="M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</row>
  </sheetData>
  <autoFilter ref="C134:K363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D.1.4. - změna zdroje tepla</vt:lpstr>
      <vt:lpstr>'D.1.4. - změna zdroje tepla'!Názvy_tisku</vt:lpstr>
      <vt:lpstr>'Rekapitulace stavby'!Názvy_tisku</vt:lpstr>
      <vt:lpstr>'D.1.4. - změna zdroje tepla'!Oblast_tisku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Tomas-PC\Tomas</dc:creator>
  <cp:lastModifiedBy>Tomas</cp:lastModifiedBy>
  <dcterms:created xsi:type="dcterms:W3CDTF">2020-10-17T13:16:42Z</dcterms:created>
  <dcterms:modified xsi:type="dcterms:W3CDTF">2020-10-17T13:17:24Z</dcterms:modified>
</cp:coreProperties>
</file>